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75383BAE-C4F5-4701-85B8-169B21550B4C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Start Here" sheetId="1" r:id="rId1"/>
    <sheet name="Basic Service Report" sheetId="2" r:id="rId2"/>
    <sheet name="Maintenance &amp; Field Service" sheetId="3" r:id="rId3"/>
    <sheet name="Multi-Service Tracker" sheetId="4" r:id="rId4"/>
    <sheet name="Customer Service Log" sheetId="5" r:id="rId5"/>
    <sheet name="Try Kladana for Free" sheetId="6" r:id="rId6"/>
  </sheets>
  <calcPr calcId="191029"/>
</workbook>
</file>

<file path=xl/calcChain.xml><?xml version="1.0" encoding="utf-8"?>
<calcChain xmlns="http://schemas.openxmlformats.org/spreadsheetml/2006/main">
  <c r="H36" i="3" l="1"/>
  <c r="B15" i="4"/>
  <c r="B16" i="4"/>
  <c r="B18" i="4"/>
  <c r="H34" i="5"/>
  <c r="E34" i="5"/>
  <c r="B34" i="5"/>
  <c r="K33" i="5"/>
  <c r="H33" i="5"/>
  <c r="E33" i="5"/>
  <c r="B33" i="5"/>
  <c r="E35" i="4"/>
  <c r="B34" i="4"/>
  <c r="H33" i="4"/>
  <c r="E33" i="4"/>
  <c r="B33" i="4"/>
  <c r="B17" i="4"/>
  <c r="B14" i="4"/>
  <c r="E37" i="3"/>
  <c r="B37" i="3"/>
  <c r="I34" i="3"/>
  <c r="E34" i="3"/>
  <c r="I33" i="3"/>
  <c r="E33" i="3"/>
  <c r="I32" i="3"/>
  <c r="E32" i="3"/>
  <c r="I31" i="3"/>
  <c r="E31" i="3"/>
  <c r="I30" i="3"/>
  <c r="E30" i="3"/>
  <c r="I29" i="3"/>
  <c r="E29" i="3"/>
  <c r="I28" i="3"/>
  <c r="E28" i="3"/>
  <c r="E21" i="2"/>
  <c r="E20" i="2"/>
  <c r="H24" i="2" s="1"/>
  <c r="E19" i="2"/>
  <c r="E18" i="2"/>
  <c r="E17" i="2"/>
  <c r="E11" i="2"/>
  <c r="B24" i="2" s="1"/>
  <c r="E24" i="2" s="1"/>
  <c r="B36" i="3" l="1"/>
  <c r="E36" i="3"/>
  <c r="E25" i="2"/>
  <c r="H25" i="2" s="1"/>
  <c r="K34" i="4"/>
  <c r="B35" i="4"/>
  <c r="H34" i="4"/>
  <c r="K33" i="4"/>
  <c r="E34" i="4"/>
</calcChain>
</file>

<file path=xl/sharedStrings.xml><?xml version="1.0" encoding="utf-8"?>
<sst xmlns="http://schemas.openxmlformats.org/spreadsheetml/2006/main" count="369" uniqueCount="266">
  <si>
    <t>Free Excel Service Report Templates</t>
  </si>
  <si>
    <t>Four ready Excel templates for service visits, maintenance work, customer support requests, monthly reporting, costs, and approvals.</t>
  </si>
  <si>
    <t>What is included</t>
  </si>
  <si>
    <t>Sheet</t>
  </si>
  <si>
    <t>Purpose</t>
  </si>
  <si>
    <t>Best for</t>
  </si>
  <si>
    <t>Includes</t>
  </si>
  <si>
    <t>Formula support</t>
  </si>
  <si>
    <t>Dropdowns</t>
  </si>
  <si>
    <t>How to use</t>
  </si>
  <si>
    <t>Basic Service Report</t>
  </si>
  <si>
    <t>Single job report</t>
  </si>
  <si>
    <t>Small service jobs</t>
  </si>
  <si>
    <t>Client details, service notes, time, cost, signature</t>
  </si>
  <si>
    <t>Time, labor, material, grand total</t>
  </si>
  <si>
    <t>Status, priority</t>
  </si>
  <si>
    <t>Copy the blank area for each new job.</t>
  </si>
  <si>
    <t>Maintenance &amp; Field Service</t>
  </si>
  <si>
    <t>Inspection and on-site report</t>
  </si>
  <si>
    <t>Scheduled maintenance and field visits</t>
  </si>
  <si>
    <t>Equipment details, checklist, parts, next service date</t>
  </si>
  <si>
    <t>Parts total, labor total, total cost</t>
  </si>
  <si>
    <t>Condition, status, approval</t>
  </si>
  <si>
    <t>Fill the checklist and parts table after each visit.</t>
  </si>
  <si>
    <t>Multi-Service Tracker</t>
  </si>
  <si>
    <t>Monthly summary</t>
  </si>
  <si>
    <t>Maintenance managers and supervisors</t>
  </si>
  <si>
    <t>Report number, client, technician, service type, status, cost, follow-up</t>
  </si>
  <si>
    <t>Total jobs, open jobs, completed jobs, total revenue</t>
  </si>
  <si>
    <t>Service type, status, priority</t>
  </si>
  <si>
    <t>Add one row per report.</t>
  </si>
  <si>
    <t>Customer Service Log</t>
  </si>
  <si>
    <t>Support request log</t>
  </si>
  <si>
    <t>IT and customer support teams</t>
  </si>
  <si>
    <t>Issue category, assigned person, resolution, rating</t>
  </si>
  <si>
    <t>Open tickets, resolved tickets, average rating</t>
  </si>
  <si>
    <t>Category, priority, status</t>
  </si>
  <si>
    <t>Add one row per customer request.</t>
  </si>
  <si>
    <t>Basic Service Report Format</t>
  </si>
  <si>
    <t>Example Report</t>
  </si>
  <si>
    <t>Company Name</t>
  </si>
  <si>
    <t>BrightFix Services</t>
  </si>
  <si>
    <t>Report No.</t>
  </si>
  <si>
    <t>SR-0001</t>
  </si>
  <si>
    <t>Service Date</t>
  </si>
  <si>
    <t>Company Phone</t>
  </si>
  <si>
    <t>+1 555 0100</t>
  </si>
  <si>
    <t>Status</t>
  </si>
  <si>
    <t>Completed</t>
  </si>
  <si>
    <t>Priority</t>
  </si>
  <si>
    <t>Medium</t>
  </si>
  <si>
    <t>Client Name</t>
  </si>
  <si>
    <t>Metro Foods Ltd.</t>
  </si>
  <si>
    <t>Contact Person</t>
  </si>
  <si>
    <t>Ravi Menon</t>
  </si>
  <si>
    <t>Phone</t>
  </si>
  <si>
    <t>+1 555 0134</t>
  </si>
  <si>
    <t>Site Address</t>
  </si>
  <si>
    <t>Unit 14, Industrial Road</t>
  </si>
  <si>
    <t>Technician</t>
  </si>
  <si>
    <t>Anita Shah</t>
  </si>
  <si>
    <t>Technician ID</t>
  </si>
  <si>
    <t>TECH-07</t>
  </si>
  <si>
    <t>Service Type</t>
  </si>
  <si>
    <t>Equipment repair</t>
  </si>
  <si>
    <t>Start Time</t>
  </si>
  <si>
    <t>End Time</t>
  </si>
  <si>
    <t>Service Description</t>
  </si>
  <si>
    <t>Repaired conveyor motor wiring and tested belt movement.</t>
  </si>
  <si>
    <t>Total Hours</t>
  </si>
  <si>
    <t>Labor Rate</t>
  </si>
  <si>
    <t>Customer Feedback</t>
  </si>
  <si>
    <t>Machine is running normally after repair.</t>
  </si>
  <si>
    <t>Customer Signature</t>
  </si>
  <si>
    <t>Signed</t>
  </si>
  <si>
    <t>Technician Signature</t>
  </si>
  <si>
    <t>Supervisor Approval</t>
  </si>
  <si>
    <t>Approved</t>
  </si>
  <si>
    <t>Approved By</t>
  </si>
  <si>
    <t>M. Carter</t>
  </si>
  <si>
    <t>Approval Date</t>
  </si>
  <si>
    <t>Materials Used</t>
  </si>
  <si>
    <t>Item</t>
  </si>
  <si>
    <t>Part No.</t>
  </si>
  <si>
    <t>Qty</t>
  </si>
  <si>
    <t>Unit Price</t>
  </si>
  <si>
    <t>Line Total</t>
  </si>
  <si>
    <t>Warranty</t>
  </si>
  <si>
    <t>Notes</t>
  </si>
  <si>
    <t>Motor wiring kit</t>
  </si>
  <si>
    <t>MW-104</t>
  </si>
  <si>
    <t>No</t>
  </si>
  <si>
    <t>Used for repair</t>
  </si>
  <si>
    <t>Connector set</t>
  </si>
  <si>
    <t>CN-22</t>
  </si>
  <si>
    <t>Replaced worn connectors</t>
  </si>
  <si>
    <t>Cost Summary</t>
  </si>
  <si>
    <t>Labor Hours</t>
  </si>
  <si>
    <t>Labor Cost</t>
  </si>
  <si>
    <t>Material Cost</t>
  </si>
  <si>
    <t>Tax Rate</t>
  </si>
  <si>
    <t>Tax Amount</t>
  </si>
  <si>
    <t>Grand Total</t>
  </si>
  <si>
    <t>Payment Status</t>
  </si>
  <si>
    <t>Unpaid</t>
  </si>
  <si>
    <t>Invoice No.</t>
  </si>
  <si>
    <t>INV-0001</t>
  </si>
  <si>
    <t>Send invoice after customer approval.</t>
  </si>
  <si>
    <t>Maintenance &amp; Field Service Report Template</t>
  </si>
  <si>
    <t>Use for site visits, equipment inspections, scheduled maintenance, parts used, and approvals.</t>
  </si>
  <si>
    <t>Example Maintenance Report</t>
  </si>
  <si>
    <t>MSR-0001</t>
  </si>
  <si>
    <t>Client</t>
  </si>
  <si>
    <t>Northline Packaging</t>
  </si>
  <si>
    <t>Site</t>
  </si>
  <si>
    <t>Plant A</t>
  </si>
  <si>
    <t>Omar Ali</t>
  </si>
  <si>
    <t>Equipment</t>
  </si>
  <si>
    <t>Labeling Machine</t>
  </si>
  <si>
    <t>Asset ID</t>
  </si>
  <si>
    <t>EQ-118</t>
  </si>
  <si>
    <t>Model</t>
  </si>
  <si>
    <t>LM-500</t>
  </si>
  <si>
    <t>Serial No.</t>
  </si>
  <si>
    <t>SN-88421</t>
  </si>
  <si>
    <t>Condition</t>
  </si>
  <si>
    <t>Needs Attention</t>
  </si>
  <si>
    <t>Quarterly maintenance</t>
  </si>
  <si>
    <t>In Progress</t>
  </si>
  <si>
    <t>Issue / Scope</t>
  </si>
  <si>
    <t>Quarterly inspection. Noise found near roller section.</t>
  </si>
  <si>
    <t>Next Service Date</t>
  </si>
  <si>
    <t>Supervisor</t>
  </si>
  <si>
    <t>Priya N.</t>
  </si>
  <si>
    <t>Approval</t>
  </si>
  <si>
    <t>Observations</t>
  </si>
  <si>
    <t>Roller bearings need replacement in next visit.</t>
  </si>
  <si>
    <t>Pending</t>
  </si>
  <si>
    <t>Inspection Checklist</t>
  </si>
  <si>
    <t>No.</t>
  </si>
  <si>
    <t>Checkpoint</t>
  </si>
  <si>
    <t>Expected Condition</t>
  </si>
  <si>
    <t>Result</t>
  </si>
  <si>
    <t>Remarks</t>
  </si>
  <si>
    <t>Corrective Action</t>
  </si>
  <si>
    <t>Owner</t>
  </si>
  <si>
    <t>Due Date</t>
  </si>
  <si>
    <t>Closed?</t>
  </si>
  <si>
    <t>Clean machine surface</t>
  </si>
  <si>
    <t>No dust or oil leak</t>
  </si>
  <si>
    <t>Pass</t>
  </si>
  <si>
    <t>Clean</t>
  </si>
  <si>
    <t>Low</t>
  </si>
  <si>
    <t>Yes</t>
  </si>
  <si>
    <t>Check belts</t>
  </si>
  <si>
    <t>No cracks</t>
  </si>
  <si>
    <t>Belt condition OK</t>
  </si>
  <si>
    <t>Check roller noise</t>
  </si>
  <si>
    <t>No abnormal sound</t>
  </si>
  <si>
    <t>Fail</t>
  </si>
  <si>
    <t>Noise near roller</t>
  </si>
  <si>
    <t>Replace bearing</t>
  </si>
  <si>
    <t>High</t>
  </si>
  <si>
    <t>Maintenance</t>
  </si>
  <si>
    <t>Check safety guard</t>
  </si>
  <si>
    <t>Fixed and locked</t>
  </si>
  <si>
    <t>OK</t>
  </si>
  <si>
    <t>Lubrication</t>
  </si>
  <si>
    <t>Applied as per schedule</t>
  </si>
  <si>
    <t>Done</t>
  </si>
  <si>
    <t>Parts Used and Cost Summary</t>
  </si>
  <si>
    <t>Stock Updated?</t>
  </si>
  <si>
    <t>Labor Total</t>
  </si>
  <si>
    <t>Bearing set</t>
  </si>
  <si>
    <t>BR-44</t>
  </si>
  <si>
    <t>To be replaced next visit</t>
  </si>
  <si>
    <t>Lubricant</t>
  </si>
  <si>
    <t>LB-02</t>
  </si>
  <si>
    <t>Used during visit</t>
  </si>
  <si>
    <t>Parts Total</t>
  </si>
  <si>
    <t>Total Service Cost</t>
  </si>
  <si>
    <t>Open Actions</t>
  </si>
  <si>
    <t>Failed Checks</t>
  </si>
  <si>
    <t>Next Review</t>
  </si>
  <si>
    <t>Multi-Service Report Tracker</t>
  </si>
  <si>
    <t>Monthly summary for completed jobs, open jobs, total cost, follow-up dates, and technician workload.</t>
  </si>
  <si>
    <t>Total Cost</t>
  </si>
  <si>
    <t>Follow-up Date</t>
  </si>
  <si>
    <t>Count</t>
  </si>
  <si>
    <t>Equipment Repair</t>
  </si>
  <si>
    <t>Motor wiring repaired</t>
  </si>
  <si>
    <t>General Service</t>
  </si>
  <si>
    <t>Not Billable</t>
  </si>
  <si>
    <t>Bearing replacement pending</t>
  </si>
  <si>
    <t>SR-0002</t>
  </si>
  <si>
    <t>GreenMart</t>
  </si>
  <si>
    <t>Field Service</t>
  </si>
  <si>
    <t>INV-0002</t>
  </si>
  <si>
    <t>Paid</t>
  </si>
  <si>
    <t>POS printer fixed</t>
  </si>
  <si>
    <t>SR-0003</t>
  </si>
  <si>
    <t>Urban Office Hub</t>
  </si>
  <si>
    <t>Daniel Reed</t>
  </si>
  <si>
    <t>IT Support</t>
  </si>
  <si>
    <t>Network outage follow-up</t>
  </si>
  <si>
    <t>SR-0004</t>
  </si>
  <si>
    <t>Horizon Tools</t>
  </si>
  <si>
    <t>Maya Chen</t>
  </si>
  <si>
    <t>Follow-up Needed</t>
  </si>
  <si>
    <t>Urgent</t>
  </si>
  <si>
    <t>INV-0003</t>
  </si>
  <si>
    <t>Partially Paid</t>
  </si>
  <si>
    <t>Compressor test needed</t>
  </si>
  <si>
    <t>Monthly Summary</t>
  </si>
  <si>
    <t>Total Reports</t>
  </si>
  <si>
    <t>Open / Pending</t>
  </si>
  <si>
    <t>Paid Reports</t>
  </si>
  <si>
    <t>Unpaid Reports</t>
  </si>
  <si>
    <t>Average Cost</t>
  </si>
  <si>
    <t>Most Recent Service Date</t>
  </si>
  <si>
    <t>High/Urgent Priority</t>
  </si>
  <si>
    <t>Customer Service Log Sheet</t>
  </si>
  <si>
    <t>Track customer requests, issue categories, assigned staff, resolution status, ratings, and follow-up work.</t>
  </si>
  <si>
    <t>Ticket No.</t>
  </si>
  <si>
    <t>Customer Name</t>
  </si>
  <si>
    <t>Request Date</t>
  </si>
  <si>
    <t>Issue Category</t>
  </si>
  <si>
    <t>Issue Details</t>
  </si>
  <si>
    <t>Assigned To</t>
  </si>
  <si>
    <t>Resolution</t>
  </si>
  <si>
    <t>Customer Rating</t>
  </si>
  <si>
    <t>CS-0001</t>
  </si>
  <si>
    <t>Conveyor stopped during shift</t>
  </si>
  <si>
    <t>Resolved</t>
  </si>
  <si>
    <t>Wiring repaired and tested</t>
  </si>
  <si>
    <t>CS-0002</t>
  </si>
  <si>
    <t>POS printer not printing receipts</t>
  </si>
  <si>
    <t>Printer driver updated</t>
  </si>
  <si>
    <t>CS-0003</t>
  </si>
  <si>
    <t>Network</t>
  </si>
  <si>
    <t>Slow internet in office</t>
  </si>
  <si>
    <t>Open</t>
  </si>
  <si>
    <t>Router check scheduled</t>
  </si>
  <si>
    <t>CS-0004</t>
  </si>
  <si>
    <t>Machine noise after maintenance</t>
  </si>
  <si>
    <t>Bearing replacement planned</t>
  </si>
  <si>
    <t>CS-0005</t>
  </si>
  <si>
    <t>Billing</t>
  </si>
  <si>
    <t>Question about service invoice</t>
  </si>
  <si>
    <t>Waiting for finance team</t>
  </si>
  <si>
    <t>Customer Service Summary</t>
  </si>
  <si>
    <t>Total Tickets</t>
  </si>
  <si>
    <t>Open Tickets</t>
  </si>
  <si>
    <t>Resolved Tickets</t>
  </si>
  <si>
    <t>Average Rating</t>
  </si>
  <si>
    <t>Urgent Tickets</t>
  </si>
  <si>
    <t>Follow-ups This Month</t>
  </si>
  <si>
    <t>Closed Tickets</t>
  </si>
  <si>
    <t>Start a Free 14-Day Trial</t>
  </si>
  <si>
    <t>Choose your next Plan</t>
  </si>
  <si>
    <t>With no limits</t>
  </si>
  <si>
    <t>Starting with $60 per Year</t>
  </si>
  <si>
    <t>Subscribe</t>
  </si>
  <si>
    <t>Read our Articles &amp; Case Stories</t>
  </si>
  <si>
    <t>Use our online calculators and generators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</si>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</sst>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hh:mm"/>
    <numFmt numFmtId="166" formatCode="[h]:mm"/>
    <numFmt numFmtId="167" formatCode="\$#,##0.00"/>
    <numFmt numFmtId="168" formatCode="0.0"/>
  </numFmts>
  <fonts count="17">
    <font>
      <sz val="11"/>
      <name val="Carlito"/>
    </font>
    <font>
      <b/>
      <sz val="16"/>
      <color rgb="FFFFFFFF"/>
      <name val="Carlito"/>
    </font>
    <font>
      <i/>
      <sz val="10"/>
      <color rgb="FF17324D"/>
      <name val="Carlito"/>
    </font>
    <font>
      <b/>
      <sz val="11"/>
      <color rgb="FF17324D"/>
      <name val="Carlito"/>
    </font>
    <font>
      <b/>
      <sz val="11"/>
      <color rgb="FFFFFFFF"/>
      <name val="Carlito"/>
    </font>
    <font>
      <sz val="11"/>
      <name val="Carlito"/>
    </font>
    <font>
      <u/>
      <sz val="11"/>
      <color theme="10"/>
      <name val="Carlito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E5BFF"/>
      </patternFill>
    </fill>
    <fill>
      <patternFill patternType="solid">
        <fgColor rgb="FFEAF2FF"/>
      </patternFill>
    </fill>
    <fill>
      <patternFill patternType="solid">
        <fgColor rgb="FF17324D"/>
      </patternFill>
    </fill>
    <fill>
      <patternFill patternType="solid">
        <fgColor rgb="FFF3F4F6"/>
      </patternFill>
    </fill>
    <fill>
      <patternFill patternType="solid">
        <fgColor theme="0"/>
        <bgColor indexed="64"/>
      </patternFill>
    </fill>
    <fill>
      <patternFill patternType="solid">
        <fgColor rgb="FFBFE1F6"/>
        <bgColor rgb="FFBFE1F6"/>
      </patternFill>
    </fill>
    <fill>
      <patternFill patternType="solid">
        <fgColor theme="9" tint="0.59999389629810485"/>
        <bgColor theme="8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1"/>
    <xf numFmtId="0" fontId="6" fillId="0" borderId="1" applyNumberFormat="0" applyFill="0" applyBorder="0" applyAlignment="0" applyProtection="0"/>
  </cellStyleXfs>
  <cellXfs count="58">
    <xf numFmtId="0" fontId="0" fillId="0" borderId="0" xfId="0"/>
    <xf numFmtId="0" fontId="0" fillId="0" borderId="0" xfId="1" applyFont="1" applyAlignment="1">
      <alignment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7" fontId="0" fillId="0" borderId="1" xfId="1" applyNumberFormat="1" applyFont="1" applyBorder="1" applyAlignment="1">
      <alignment wrapText="1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2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left" vertical="center"/>
    </xf>
    <xf numFmtId="0" fontId="0" fillId="0" borderId="0" xfId="0" applyAlignment="1">
      <alignment wrapText="1"/>
    </xf>
    <xf numFmtId="0" fontId="4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1" applyFont="1" applyBorder="1" applyAlignment="1">
      <alignment wrapText="1"/>
    </xf>
    <xf numFmtId="164" fontId="0" fillId="0" borderId="2" xfId="1" applyNumberFormat="1" applyFont="1" applyBorder="1" applyAlignment="1">
      <alignment wrapText="1"/>
    </xf>
    <xf numFmtId="167" fontId="0" fillId="0" borderId="2" xfId="1" applyNumberFormat="1" applyFont="1" applyBorder="1" applyAlignment="1">
      <alignment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0" fontId="2" fillId="3" borderId="6" xfId="1" applyFont="1" applyFill="1" applyBorder="1" applyAlignment="1">
      <alignment horizontal="left" vertical="center" wrapText="1"/>
    </xf>
    <xf numFmtId="0" fontId="0" fillId="0" borderId="1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3" fillId="3" borderId="6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0" fillId="0" borderId="8" xfId="1" applyFont="1" applyBorder="1" applyAlignment="1">
      <alignment wrapText="1"/>
    </xf>
    <xf numFmtId="0" fontId="3" fillId="3" borderId="2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wrapText="1"/>
    </xf>
    <xf numFmtId="164" fontId="0" fillId="0" borderId="7" xfId="1" applyNumberFormat="1" applyFont="1" applyBorder="1" applyAlignment="1">
      <alignment wrapText="1"/>
    </xf>
    <xf numFmtId="168" fontId="0" fillId="0" borderId="2" xfId="1" applyNumberFormat="1" applyFont="1" applyBorder="1" applyAlignment="1">
      <alignment wrapText="1"/>
    </xf>
    <xf numFmtId="0" fontId="3" fillId="6" borderId="0" xfId="1" applyFont="1" applyFill="1" applyAlignment="1">
      <alignment wrapText="1"/>
    </xf>
    <xf numFmtId="0" fontId="3" fillId="6" borderId="6" xfId="1" applyFont="1" applyFill="1" applyBorder="1" applyAlignment="1">
      <alignment wrapText="1"/>
    </xf>
    <xf numFmtId="0" fontId="3" fillId="6" borderId="1" xfId="1" applyFont="1" applyFill="1" applyBorder="1" applyAlignment="1">
      <alignment wrapText="1"/>
    </xf>
    <xf numFmtId="0" fontId="3" fillId="6" borderId="7" xfId="1" applyFont="1" applyFill="1" applyBorder="1" applyAlignment="1">
      <alignment wrapText="1"/>
    </xf>
    <xf numFmtId="165" fontId="0" fillId="0" borderId="2" xfId="1" applyNumberFormat="1" applyFont="1" applyBorder="1" applyAlignment="1">
      <alignment wrapText="1"/>
    </xf>
    <xf numFmtId="165" fontId="3" fillId="5" borderId="2" xfId="1" applyNumberFormat="1" applyFont="1" applyFill="1" applyBorder="1" applyAlignment="1">
      <alignment wrapText="1"/>
    </xf>
    <xf numFmtId="164" fontId="3" fillId="5" borderId="2" xfId="1" applyNumberFormat="1" applyFont="1" applyFill="1" applyBorder="1" applyAlignment="1">
      <alignment wrapText="1"/>
    </xf>
    <xf numFmtId="0" fontId="0" fillId="0" borderId="2" xfId="1" applyFont="1" applyBorder="1" applyAlignment="1">
      <alignment horizontal="center" wrapText="1"/>
    </xf>
    <xf numFmtId="0" fontId="0" fillId="0" borderId="2" xfId="1" applyFont="1" applyBorder="1" applyAlignment="1">
      <alignment horizontal="left" wrapText="1"/>
    </xf>
    <xf numFmtId="167" fontId="3" fillId="5" borderId="2" xfId="1" applyNumberFormat="1" applyFont="1" applyFill="1" applyBorder="1" applyAlignment="1">
      <alignment wrapText="1"/>
    </xf>
    <xf numFmtId="2" fontId="0" fillId="0" borderId="2" xfId="1" applyNumberFormat="1" applyFont="1" applyBorder="1" applyAlignment="1">
      <alignment wrapText="1"/>
    </xf>
    <xf numFmtId="9" fontId="0" fillId="0" borderId="2" xfId="1" applyNumberFormat="1" applyFont="1" applyBorder="1" applyAlignment="1">
      <alignment wrapText="1"/>
    </xf>
    <xf numFmtId="166" fontId="0" fillId="0" borderId="2" xfId="1" applyNumberFormat="1" applyFont="1" applyBorder="1" applyAlignment="1">
      <alignment wrapText="1"/>
    </xf>
    <xf numFmtId="0" fontId="8" fillId="0" borderId="1" xfId="3" applyFont="1"/>
    <xf numFmtId="0" fontId="9" fillId="0" borderId="1" xfId="3" applyFont="1"/>
    <xf numFmtId="0" fontId="7" fillId="0" borderId="1" xfId="3"/>
    <xf numFmtId="0" fontId="10" fillId="0" borderId="1" xfId="3" applyFont="1"/>
    <xf numFmtId="0" fontId="11" fillId="0" borderId="1" xfId="3" applyFont="1"/>
    <xf numFmtId="0" fontId="10" fillId="0" borderId="1" xfId="3" applyFont="1"/>
    <xf numFmtId="0" fontId="12" fillId="0" borderId="1" xfId="3" applyFont="1"/>
    <xf numFmtId="0" fontId="13" fillId="7" borderId="1" xfId="3" applyFont="1" applyFill="1" applyAlignment="1">
      <alignment horizontal="center" vertical="center"/>
    </xf>
    <xf numFmtId="0" fontId="14" fillId="0" borderId="1" xfId="3" applyFont="1"/>
    <xf numFmtId="0" fontId="10" fillId="0" borderId="1" xfId="3" applyFont="1" applyAlignment="1">
      <alignment vertical="center"/>
    </xf>
    <xf numFmtId="0" fontId="15" fillId="0" borderId="1" xfId="3" applyFont="1" applyAlignment="1">
      <alignment horizontal="center" vertical="center" wrapText="1"/>
    </xf>
    <xf numFmtId="0" fontId="16" fillId="8" borderId="1" xfId="2" applyFont="1" applyFill="1" applyBorder="1" applyAlignment="1">
      <alignment horizontal="center" vertical="center"/>
    </xf>
    <xf numFmtId="0" fontId="16" fillId="9" borderId="1" xfId="2" applyFont="1" applyFill="1" applyBorder="1"/>
  </cellXfs>
  <cellStyles count="5">
    <cellStyle name="Normal" xfId="1" xr:uid="{00000000-0005-0000-0000-000000000000}"/>
    <cellStyle name="Гиперссылка" xfId="2" builtinId="8"/>
    <cellStyle name="Гиперссылка 2" xfId="4" xr:uid="{59125EEB-EFD4-4DD6-95D6-7A801B71EEBD}"/>
    <cellStyle name="Обычный" xfId="0" builtinId="0"/>
    <cellStyle name="Обычный 2" xfId="3" xr:uid="{DBF1D990-00AA-496E-902D-CAB717C427D6}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bgColor rgb="FFEAF2FF"/>
        </patternFill>
      </fill>
    </dxf>
    <dxf>
      <fill>
        <patternFill patternType="solid">
          <bgColor rgb="FFFEF9C3"/>
        </patternFill>
      </fill>
    </dxf>
    <dxf>
      <fill>
        <patternFill patternType="solid">
          <bgColor rgb="FFDCFCE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F9C3"/>
        </patternFill>
      </fill>
    </dxf>
    <dxf>
      <fill>
        <patternFill patternType="solid">
          <bgColor rgb="FFDCFCE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CFCE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F9C3"/>
        </patternFill>
      </fill>
    </dxf>
    <dxf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858ACCAC-696A-4E18-B03F-2AF9818D4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A33D6741-CAEA-4CBC-83F6-6144058AC75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C1C08B2F-8D8C-4A06-9D5F-4B4FE5BE0F0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9567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695AE688-A8AF-4D35-89AE-1ADB94959C5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9567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E6D2C472-088A-4953-9064-9C95BE3239B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D7BFA64D-6A91-435F-9024-CADFA5E77B74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4154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31D92842-5D70-46BA-9376-EF2F8B201ED1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3902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service-report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service-report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?utm_medium=leadmagnet&amp;utm_source=marketing-tool&amp;utm_campaign=leadmagnet-service-report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service-report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service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showGridLines="0" workbookViewId="0">
      <selection activeCell="D14" sqref="D14"/>
    </sheetView>
  </sheetViews>
  <sheetFormatPr defaultRowHeight="13.8"/>
  <cols>
    <col min="1" max="1" width="24" customWidth="1"/>
    <col min="2" max="3" width="25" customWidth="1"/>
    <col min="4" max="4" width="32" customWidth="1"/>
    <col min="5" max="5" width="24" customWidth="1"/>
    <col min="6" max="6" width="20" customWidth="1"/>
    <col min="7" max="7" width="34" customWidth="1"/>
  </cols>
  <sheetData>
    <row r="1" spans="1:7" ht="25.65" customHeight="1">
      <c r="A1" s="6" t="s">
        <v>0</v>
      </c>
      <c r="B1" s="7"/>
      <c r="C1" s="7"/>
      <c r="D1" s="7"/>
      <c r="E1" s="7"/>
      <c r="F1" s="7"/>
      <c r="G1" s="7"/>
    </row>
    <row r="2" spans="1:7" ht="24" customHeight="1">
      <c r="A2" s="8" t="s">
        <v>1</v>
      </c>
      <c r="B2" s="7"/>
      <c r="C2" s="7"/>
      <c r="D2" s="7"/>
      <c r="E2" s="7"/>
      <c r="F2" s="7"/>
      <c r="G2" s="7"/>
    </row>
    <row r="4" spans="1:7">
      <c r="A4" s="9" t="s">
        <v>2</v>
      </c>
      <c r="B4" s="9"/>
      <c r="C4" s="9"/>
      <c r="D4" s="9"/>
      <c r="E4" s="9"/>
      <c r="F4" s="9"/>
      <c r="G4" s="9"/>
    </row>
    <row r="5" spans="1:7" s="10" customFormat="1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7" s="10" customFormat="1" ht="27.6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</row>
    <row r="7" spans="1:7" s="10" customFormat="1" ht="27.6">
      <c r="A7" s="12" t="s">
        <v>17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</row>
    <row r="8" spans="1:7" s="10" customFormat="1" ht="41.4">
      <c r="A8" s="12" t="s">
        <v>24</v>
      </c>
      <c r="B8" s="12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2" t="s">
        <v>30</v>
      </c>
    </row>
    <row r="9" spans="1:7" s="10" customFormat="1" ht="27.6">
      <c r="A9" s="12" t="s">
        <v>31</v>
      </c>
      <c r="B9" s="12" t="s">
        <v>32</v>
      </c>
      <c r="C9" s="12" t="s">
        <v>33</v>
      </c>
      <c r="D9" s="12" t="s">
        <v>34</v>
      </c>
      <c r="E9" s="12" t="s">
        <v>35</v>
      </c>
      <c r="F9" s="12" t="s">
        <v>36</v>
      </c>
      <c r="G9" s="12" t="s">
        <v>37</v>
      </c>
    </row>
  </sheetData>
  <mergeCells count="3">
    <mergeCell ref="A1:G1"/>
    <mergeCell ref="A2:G2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showGridLines="0" workbookViewId="0">
      <selection activeCell="A3" sqref="A3"/>
    </sheetView>
  </sheetViews>
  <sheetFormatPr defaultRowHeight="13.8"/>
  <cols>
    <col min="1" max="2" width="22" customWidth="1"/>
    <col min="3" max="3" width="4" customWidth="1"/>
    <col min="4" max="4" width="20" customWidth="1"/>
    <col min="5" max="5" width="18" customWidth="1"/>
    <col min="6" max="6" width="4" customWidth="1"/>
    <col min="7" max="7" width="20" customWidth="1"/>
    <col min="8" max="8" width="18" customWidth="1"/>
  </cols>
  <sheetData>
    <row r="1" spans="1:8" ht="25.65" customHeight="1">
      <c r="A1" s="16" t="s">
        <v>38</v>
      </c>
      <c r="B1" s="17"/>
      <c r="C1" s="17"/>
      <c r="D1" s="17"/>
      <c r="E1" s="17"/>
      <c r="F1" s="17"/>
      <c r="G1" s="17"/>
      <c r="H1" s="18"/>
    </row>
    <row r="2" spans="1:8" ht="24" customHeight="1">
      <c r="A2" s="19"/>
      <c r="B2" s="20"/>
      <c r="C2" s="20"/>
      <c r="D2" s="20"/>
      <c r="E2" s="20"/>
      <c r="F2" s="20"/>
      <c r="G2" s="20"/>
      <c r="H2" s="21"/>
    </row>
    <row r="3" spans="1:8">
      <c r="A3" s="22"/>
      <c r="B3" s="2"/>
      <c r="C3" s="2"/>
      <c r="D3" s="2"/>
      <c r="E3" s="2"/>
      <c r="F3" s="2"/>
      <c r="G3" s="2"/>
      <c r="H3" s="23"/>
    </row>
    <row r="4" spans="1:8">
      <c r="A4" s="24" t="s">
        <v>39</v>
      </c>
      <c r="B4" s="25"/>
      <c r="C4" s="25"/>
      <c r="D4" s="25"/>
      <c r="E4" s="25"/>
      <c r="F4" s="25"/>
      <c r="G4" s="25"/>
      <c r="H4" s="26"/>
    </row>
    <row r="5" spans="1:8">
      <c r="A5" s="22"/>
      <c r="B5" s="2"/>
      <c r="C5" s="2"/>
      <c r="D5" s="2"/>
      <c r="E5" s="2"/>
      <c r="F5" s="2"/>
      <c r="G5" s="2"/>
      <c r="H5" s="23"/>
    </row>
    <row r="6" spans="1:8">
      <c r="A6" s="29" t="s">
        <v>40</v>
      </c>
      <c r="B6" s="13" t="s">
        <v>41</v>
      </c>
      <c r="C6" s="13"/>
      <c r="D6" s="29" t="s">
        <v>42</v>
      </c>
      <c r="E6" s="13" t="s">
        <v>43</v>
      </c>
      <c r="F6" s="13"/>
      <c r="G6" s="29" t="s">
        <v>44</v>
      </c>
      <c r="H6" s="14">
        <v>46162</v>
      </c>
    </row>
    <row r="7" spans="1:8">
      <c r="A7" s="29" t="s">
        <v>45</v>
      </c>
      <c r="B7" s="13" t="s">
        <v>46</v>
      </c>
      <c r="C7" s="13"/>
      <c r="D7" s="29" t="s">
        <v>47</v>
      </c>
      <c r="E7" s="13" t="s">
        <v>48</v>
      </c>
      <c r="F7" s="13"/>
      <c r="G7" s="29" t="s">
        <v>49</v>
      </c>
      <c r="H7" s="13" t="s">
        <v>50</v>
      </c>
    </row>
    <row r="8" spans="1:8">
      <c r="A8" s="29" t="s">
        <v>51</v>
      </c>
      <c r="B8" s="13" t="s">
        <v>52</v>
      </c>
      <c r="C8" s="13"/>
      <c r="D8" s="29" t="s">
        <v>53</v>
      </c>
      <c r="E8" s="13" t="s">
        <v>54</v>
      </c>
      <c r="F8" s="13"/>
      <c r="G8" s="29" t="s">
        <v>55</v>
      </c>
      <c r="H8" s="13" t="s">
        <v>56</v>
      </c>
    </row>
    <row r="9" spans="1:8">
      <c r="A9" s="29" t="s">
        <v>57</v>
      </c>
      <c r="B9" s="13" t="s">
        <v>58</v>
      </c>
      <c r="C9" s="13"/>
      <c r="D9" s="29" t="s">
        <v>59</v>
      </c>
      <c r="E9" s="13" t="s">
        <v>60</v>
      </c>
      <c r="F9" s="13"/>
      <c r="G9" s="29" t="s">
        <v>61</v>
      </c>
      <c r="H9" s="13" t="s">
        <v>62</v>
      </c>
    </row>
    <row r="10" spans="1:8">
      <c r="A10" s="29" t="s">
        <v>63</v>
      </c>
      <c r="B10" s="13" t="s">
        <v>64</v>
      </c>
      <c r="C10" s="13"/>
      <c r="D10" s="29" t="s">
        <v>65</v>
      </c>
      <c r="E10" s="36">
        <v>46162.375</v>
      </c>
      <c r="F10" s="36"/>
      <c r="G10" s="37" t="s">
        <v>66</v>
      </c>
      <c r="H10" s="36">
        <v>46162.479166666664</v>
      </c>
    </row>
    <row r="11" spans="1:8" ht="41.4">
      <c r="A11" s="29" t="s">
        <v>67</v>
      </c>
      <c r="B11" s="13" t="s">
        <v>68</v>
      </c>
      <c r="C11" s="13"/>
      <c r="D11" s="29" t="s">
        <v>69</v>
      </c>
      <c r="E11" s="44">
        <f>H10-E10</f>
        <v>0.10416666666424135</v>
      </c>
      <c r="F11" s="13"/>
      <c r="G11" s="29" t="s">
        <v>70</v>
      </c>
      <c r="H11" s="15">
        <v>45</v>
      </c>
    </row>
    <row r="12" spans="1:8" ht="27.6">
      <c r="A12" s="29" t="s">
        <v>71</v>
      </c>
      <c r="B12" s="13" t="s">
        <v>72</v>
      </c>
      <c r="C12" s="13"/>
      <c r="D12" s="29" t="s">
        <v>73</v>
      </c>
      <c r="E12" s="13" t="s">
        <v>74</v>
      </c>
      <c r="F12" s="13"/>
      <c r="G12" s="29" t="s">
        <v>75</v>
      </c>
      <c r="H12" s="13" t="s">
        <v>74</v>
      </c>
    </row>
    <row r="13" spans="1:8">
      <c r="A13" s="29" t="s">
        <v>76</v>
      </c>
      <c r="B13" s="13" t="s">
        <v>77</v>
      </c>
      <c r="C13" s="13"/>
      <c r="D13" s="29" t="s">
        <v>78</v>
      </c>
      <c r="E13" s="13" t="s">
        <v>79</v>
      </c>
      <c r="F13" s="13"/>
      <c r="G13" s="29" t="s">
        <v>80</v>
      </c>
      <c r="H13" s="14">
        <v>46164</v>
      </c>
    </row>
    <row r="14" spans="1:8">
      <c r="A14" s="22"/>
      <c r="B14" s="2"/>
      <c r="C14" s="2"/>
      <c r="D14" s="2"/>
      <c r="E14" s="2"/>
      <c r="F14" s="2"/>
      <c r="G14" s="2"/>
      <c r="H14" s="23"/>
    </row>
    <row r="15" spans="1:8">
      <c r="A15" s="24" t="s">
        <v>81</v>
      </c>
      <c r="B15" s="25"/>
      <c r="C15" s="25"/>
      <c r="D15" s="25"/>
      <c r="E15" s="25"/>
      <c r="F15" s="25"/>
      <c r="G15" s="25"/>
      <c r="H15" s="26"/>
    </row>
    <row r="16" spans="1:8" ht="41.4">
      <c r="A16" s="11" t="s">
        <v>82</v>
      </c>
      <c r="B16" s="11" t="s">
        <v>83</v>
      </c>
      <c r="C16" s="11" t="s">
        <v>84</v>
      </c>
      <c r="D16" s="11" t="s">
        <v>85</v>
      </c>
      <c r="E16" s="11" t="s">
        <v>86</v>
      </c>
      <c r="F16" s="11" t="s">
        <v>87</v>
      </c>
      <c r="G16" s="11" t="s">
        <v>88</v>
      </c>
      <c r="H16" s="11"/>
    </row>
    <row r="17" spans="1:8">
      <c r="A17" s="13" t="s">
        <v>89</v>
      </c>
      <c r="B17" s="13" t="s">
        <v>90</v>
      </c>
      <c r="C17" s="13">
        <v>1</v>
      </c>
      <c r="D17" s="15">
        <v>28</v>
      </c>
      <c r="E17" s="15">
        <f>IF(AND(C17&lt;&gt;"",D17&lt;&gt;""),C17*D17,"")</f>
        <v>28</v>
      </c>
      <c r="F17" s="13" t="s">
        <v>91</v>
      </c>
      <c r="G17" s="13" t="s">
        <v>92</v>
      </c>
      <c r="H17" s="13"/>
    </row>
    <row r="18" spans="1:8" ht="27.6">
      <c r="A18" s="13" t="s">
        <v>93</v>
      </c>
      <c r="B18" s="13" t="s">
        <v>94</v>
      </c>
      <c r="C18" s="13">
        <v>2</v>
      </c>
      <c r="D18" s="15">
        <v>6</v>
      </c>
      <c r="E18" s="15">
        <f>IF(AND(C18&lt;&gt;"",D18&lt;&gt;""),C18*D18,"")</f>
        <v>12</v>
      </c>
      <c r="F18" s="13" t="s">
        <v>91</v>
      </c>
      <c r="G18" s="13" t="s">
        <v>95</v>
      </c>
      <c r="H18" s="13"/>
    </row>
    <row r="19" spans="1:8" hidden="1">
      <c r="A19" s="22"/>
      <c r="B19" s="2"/>
      <c r="C19" s="2"/>
      <c r="D19" s="5"/>
      <c r="E19" s="5" t="str">
        <f>IF(AND(C19&lt;&gt;"",D19&lt;&gt;""),C19*D19,"")</f>
        <v/>
      </c>
      <c r="F19" s="2"/>
      <c r="G19" s="2"/>
      <c r="H19" s="23"/>
    </row>
    <row r="20" spans="1:8" hidden="1">
      <c r="A20" s="22"/>
      <c r="B20" s="2"/>
      <c r="C20" s="2"/>
      <c r="D20" s="5"/>
      <c r="E20" s="5" t="str">
        <f>IF(AND(C20&lt;&gt;"",D20&lt;&gt;""),C20*D20,"")</f>
        <v/>
      </c>
      <c r="F20" s="2"/>
      <c r="G20" s="2"/>
      <c r="H20" s="23"/>
    </row>
    <row r="21" spans="1:8" hidden="1">
      <c r="A21" s="22"/>
      <c r="B21" s="2"/>
      <c r="C21" s="2"/>
      <c r="D21" s="5"/>
      <c r="E21" s="5" t="str">
        <f>IF(AND(C21&lt;&gt;"",D21&lt;&gt;""),C21*D21,"")</f>
        <v/>
      </c>
      <c r="F21" s="2"/>
      <c r="G21" s="2"/>
      <c r="H21" s="23"/>
    </row>
    <row r="22" spans="1:8">
      <c r="A22" s="22"/>
      <c r="B22" s="2"/>
      <c r="C22" s="2"/>
      <c r="D22" s="2"/>
      <c r="E22" s="2"/>
      <c r="F22" s="2"/>
      <c r="G22" s="2"/>
      <c r="H22" s="23"/>
    </row>
    <row r="23" spans="1:8">
      <c r="A23" s="28" t="s">
        <v>96</v>
      </c>
      <c r="B23" s="28"/>
      <c r="C23" s="28"/>
      <c r="D23" s="28"/>
      <c r="E23" s="28"/>
      <c r="F23" s="28"/>
      <c r="G23" s="28"/>
      <c r="H23" s="28"/>
    </row>
    <row r="24" spans="1:8">
      <c r="A24" s="29" t="s">
        <v>97</v>
      </c>
      <c r="B24" s="42">
        <f>E11*24</f>
        <v>2.4999999999417923</v>
      </c>
      <c r="C24" s="13"/>
      <c r="D24" s="29" t="s">
        <v>98</v>
      </c>
      <c r="E24" s="15">
        <f>B24*H11</f>
        <v>112.49999999738066</v>
      </c>
      <c r="F24" s="15"/>
      <c r="G24" s="41" t="s">
        <v>99</v>
      </c>
      <c r="H24" s="15">
        <f>SUM(E17:E21)</f>
        <v>40</v>
      </c>
    </row>
    <row r="25" spans="1:8">
      <c r="A25" s="29" t="s">
        <v>100</v>
      </c>
      <c r="B25" s="43">
        <v>0.1</v>
      </c>
      <c r="C25" s="13"/>
      <c r="D25" s="29" t="s">
        <v>101</v>
      </c>
      <c r="E25" s="15">
        <f>(E24+H24)*B25</f>
        <v>15.249999999738066</v>
      </c>
      <c r="F25" s="15"/>
      <c r="G25" s="41" t="s">
        <v>102</v>
      </c>
      <c r="H25" s="15">
        <f>E24+H24+E25</f>
        <v>167.74999999711872</v>
      </c>
    </row>
    <row r="26" spans="1:8">
      <c r="A26" s="29" t="s">
        <v>103</v>
      </c>
      <c r="B26" s="13" t="s">
        <v>104</v>
      </c>
      <c r="C26" s="13"/>
      <c r="D26" s="29" t="s">
        <v>105</v>
      </c>
      <c r="E26" s="13" t="s">
        <v>106</v>
      </c>
      <c r="F26" s="13"/>
      <c r="G26" s="29"/>
      <c r="H26" s="13"/>
    </row>
    <row r="27" spans="1:8" ht="27.6">
      <c r="A27" s="29" t="s">
        <v>88</v>
      </c>
      <c r="B27" s="13" t="s">
        <v>107</v>
      </c>
      <c r="C27" s="13"/>
      <c r="D27" s="29"/>
      <c r="E27" s="13"/>
      <c r="F27" s="13"/>
      <c r="G27" s="29"/>
      <c r="H27" s="13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5">
    <mergeCell ref="A1:H1"/>
    <mergeCell ref="A2:H2"/>
    <mergeCell ref="A4:H4"/>
    <mergeCell ref="A15:H15"/>
    <mergeCell ref="A23:H23"/>
  </mergeCells>
  <conditionalFormatting sqref="E7">
    <cfRule type="expression" dxfId="15" priority="1">
      <formula>E7="Completed"</formula>
    </cfRule>
    <cfRule type="expression" dxfId="14" priority="2">
      <formula>E7="Pending"</formula>
    </cfRule>
    <cfRule type="expression" dxfId="13" priority="3">
      <formula>E7="Follow-up Needed"</formula>
    </cfRule>
  </conditionalFormatting>
  <dataValidations count="3">
    <dataValidation type="list" sqref="E7" xr:uid="{00000000-0002-0000-0100-000000000000}">
      <formula1>"Completed,Pending,In Progress,Follow-up Needed"</formula1>
    </dataValidation>
    <dataValidation type="list" sqref="H7" xr:uid="{00000000-0002-0000-0100-000001000000}">
      <formula1>"Low,Medium,High,Urgent"</formula1>
    </dataValidation>
    <dataValidation type="list" sqref="B26" xr:uid="{00000000-0002-0000-0100-000002000000}">
      <formula1>"Unpaid,Paid,Partially Paid,Not Billable"</formula1>
    </dataValidation>
  </dataValidations>
  <pageMargins left="0.7" right="0.7" top="0.75" bottom="0.75" header="0.3" footer="0.3"/>
  <pageSetup paperSize="9" scale="93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showGridLines="0" workbookViewId="0">
      <selection activeCell="E20" sqref="E20"/>
    </sheetView>
  </sheetViews>
  <sheetFormatPr defaultRowHeight="13.8"/>
  <cols>
    <col min="1" max="1" width="16" customWidth="1"/>
    <col min="2" max="2" width="22" customWidth="1"/>
    <col min="3" max="3" width="10" customWidth="1"/>
    <col min="4" max="4" width="18" customWidth="1"/>
    <col min="5" max="5" width="16" customWidth="1"/>
    <col min="6" max="6" width="18" customWidth="1"/>
    <col min="7" max="8" width="14" customWidth="1"/>
    <col min="9" max="9" width="16" customWidth="1"/>
    <col min="10" max="10" width="24" customWidth="1"/>
  </cols>
  <sheetData>
    <row r="1" spans="1:10" ht="25.65" customHeight="1">
      <c r="A1" s="16" t="s">
        <v>108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24" customHeight="1">
      <c r="A2" s="19" t="s">
        <v>109</v>
      </c>
      <c r="B2" s="20"/>
      <c r="C2" s="20"/>
      <c r="D2" s="20"/>
      <c r="E2" s="20"/>
      <c r="F2" s="20"/>
      <c r="G2" s="20"/>
      <c r="H2" s="20"/>
      <c r="I2" s="20"/>
      <c r="J2" s="21"/>
    </row>
    <row r="3" spans="1:10">
      <c r="A3" s="22"/>
      <c r="B3" s="2"/>
      <c r="C3" s="2"/>
      <c r="D3" s="2"/>
      <c r="E3" s="2"/>
      <c r="F3" s="2"/>
      <c r="G3" s="2"/>
      <c r="H3" s="2"/>
      <c r="I3" s="2"/>
      <c r="J3" s="23"/>
    </row>
    <row r="4" spans="1:10">
      <c r="A4" s="24" t="s">
        <v>110</v>
      </c>
      <c r="B4" s="25"/>
      <c r="C4" s="25"/>
      <c r="D4" s="25"/>
      <c r="E4" s="25"/>
      <c r="F4" s="25"/>
      <c r="G4" s="25"/>
      <c r="H4" s="25"/>
      <c r="I4" s="25"/>
      <c r="J4" s="26"/>
    </row>
    <row r="5" spans="1:10">
      <c r="A5" s="22"/>
      <c r="B5" s="2"/>
      <c r="C5" s="2"/>
      <c r="D5" s="2"/>
      <c r="E5" s="2"/>
      <c r="F5" s="2"/>
      <c r="G5" s="2"/>
      <c r="H5" s="2"/>
      <c r="I5" s="2"/>
      <c r="J5" s="23"/>
    </row>
    <row r="6" spans="1:10" ht="27.6">
      <c r="A6" s="29" t="s">
        <v>42</v>
      </c>
      <c r="B6" s="13" t="s">
        <v>111</v>
      </c>
      <c r="C6" s="2"/>
      <c r="D6" s="29" t="s">
        <v>112</v>
      </c>
      <c r="E6" s="13" t="s">
        <v>113</v>
      </c>
      <c r="F6" s="2"/>
      <c r="G6" s="29" t="s">
        <v>114</v>
      </c>
      <c r="H6" s="13" t="s">
        <v>115</v>
      </c>
      <c r="I6" s="2"/>
      <c r="J6" s="29" t="s">
        <v>44</v>
      </c>
    </row>
    <row r="7" spans="1:10">
      <c r="A7" s="29" t="s">
        <v>59</v>
      </c>
      <c r="B7" s="13" t="s">
        <v>116</v>
      </c>
      <c r="C7" s="2"/>
      <c r="D7" s="29" t="s">
        <v>117</v>
      </c>
      <c r="E7" s="13" t="s">
        <v>118</v>
      </c>
      <c r="F7" s="2"/>
      <c r="G7" s="29" t="s">
        <v>119</v>
      </c>
      <c r="H7" s="13" t="s">
        <v>120</v>
      </c>
      <c r="I7" s="2"/>
      <c r="J7" s="38">
        <v>46162</v>
      </c>
    </row>
    <row r="8" spans="1:10">
      <c r="A8" s="29" t="s">
        <v>121</v>
      </c>
      <c r="B8" s="13" t="s">
        <v>122</v>
      </c>
      <c r="C8" s="2"/>
      <c r="D8" s="29" t="s">
        <v>123</v>
      </c>
      <c r="E8" s="13" t="s">
        <v>124</v>
      </c>
      <c r="F8" s="2"/>
      <c r="G8" s="29" t="s">
        <v>125</v>
      </c>
      <c r="H8" s="13" t="s">
        <v>126</v>
      </c>
      <c r="I8" s="2"/>
      <c r="J8" s="29" t="s">
        <v>47</v>
      </c>
    </row>
    <row r="9" spans="1:10">
      <c r="A9" s="29" t="s">
        <v>63</v>
      </c>
      <c r="B9" s="13" t="s">
        <v>127</v>
      </c>
      <c r="C9" s="2"/>
      <c r="D9" s="29" t="s">
        <v>65</v>
      </c>
      <c r="E9" s="36">
        <v>46162.416666666664</v>
      </c>
      <c r="F9" s="4"/>
      <c r="G9" s="37" t="s">
        <v>66</v>
      </c>
      <c r="H9" s="36">
        <v>46162.541666666664</v>
      </c>
      <c r="I9" s="2"/>
      <c r="J9" s="29" t="s">
        <v>128</v>
      </c>
    </row>
    <row r="10" spans="1:10" ht="41.4">
      <c r="A10" s="29" t="s">
        <v>129</v>
      </c>
      <c r="B10" s="13" t="s">
        <v>130</v>
      </c>
      <c r="C10" s="2"/>
      <c r="D10" s="29" t="s">
        <v>131</v>
      </c>
      <c r="E10" s="14">
        <v>46254</v>
      </c>
      <c r="F10" s="2"/>
      <c r="G10" s="29" t="s">
        <v>132</v>
      </c>
      <c r="H10" s="13" t="s">
        <v>133</v>
      </c>
      <c r="I10" s="2"/>
      <c r="J10" s="29" t="s">
        <v>134</v>
      </c>
    </row>
    <row r="11" spans="1:10" ht="27.6">
      <c r="A11" s="29" t="s">
        <v>135</v>
      </c>
      <c r="B11" s="13" t="s">
        <v>136</v>
      </c>
      <c r="C11" s="2"/>
      <c r="D11" s="29" t="s">
        <v>73</v>
      </c>
      <c r="E11" s="13" t="s">
        <v>74</v>
      </c>
      <c r="F11" s="2"/>
      <c r="G11" s="29" t="s">
        <v>75</v>
      </c>
      <c r="H11" s="13" t="s">
        <v>74</v>
      </c>
      <c r="I11" s="2"/>
      <c r="J11" s="29" t="s">
        <v>137</v>
      </c>
    </row>
    <row r="12" spans="1:10">
      <c r="A12" s="33"/>
      <c r="B12" s="2"/>
      <c r="C12" s="2"/>
      <c r="D12" s="34"/>
      <c r="E12" s="2"/>
      <c r="F12" s="2"/>
      <c r="G12" s="34"/>
      <c r="H12" s="2"/>
      <c r="I12" s="2"/>
      <c r="J12" s="35"/>
    </row>
    <row r="13" spans="1:10">
      <c r="A13" s="22"/>
      <c r="B13" s="2"/>
      <c r="C13" s="2"/>
      <c r="D13" s="2"/>
      <c r="E13" s="2"/>
      <c r="F13" s="2"/>
      <c r="G13" s="2"/>
      <c r="H13" s="2"/>
      <c r="I13" s="2"/>
      <c r="J13" s="23"/>
    </row>
    <row r="14" spans="1:10">
      <c r="A14" s="24" t="s">
        <v>138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27.6">
      <c r="A15" s="11" t="s">
        <v>139</v>
      </c>
      <c r="B15" s="11" t="s">
        <v>140</v>
      </c>
      <c r="C15" s="11" t="s">
        <v>141</v>
      </c>
      <c r="D15" s="11" t="s">
        <v>142</v>
      </c>
      <c r="E15" s="11" t="s">
        <v>143</v>
      </c>
      <c r="F15" s="11" t="s">
        <v>144</v>
      </c>
      <c r="G15" s="11" t="s">
        <v>49</v>
      </c>
      <c r="H15" s="11" t="s">
        <v>145</v>
      </c>
      <c r="I15" s="11" t="s">
        <v>146</v>
      </c>
      <c r="J15" s="11" t="s">
        <v>147</v>
      </c>
    </row>
    <row r="16" spans="1:10" ht="27.6">
      <c r="A16" s="40">
        <v>1</v>
      </c>
      <c r="B16" s="13" t="s">
        <v>148</v>
      </c>
      <c r="C16" s="13" t="s">
        <v>149</v>
      </c>
      <c r="D16" s="13" t="s">
        <v>150</v>
      </c>
      <c r="E16" s="13" t="s">
        <v>151</v>
      </c>
      <c r="F16" s="13"/>
      <c r="G16" s="13" t="s">
        <v>152</v>
      </c>
      <c r="H16" s="13" t="s">
        <v>59</v>
      </c>
      <c r="I16" s="14">
        <v>46162</v>
      </c>
      <c r="J16" s="39" t="s">
        <v>153</v>
      </c>
    </row>
    <row r="17" spans="1:10">
      <c r="A17" s="40">
        <v>2</v>
      </c>
      <c r="B17" s="13" t="s">
        <v>154</v>
      </c>
      <c r="C17" s="13" t="s">
        <v>155</v>
      </c>
      <c r="D17" s="13" t="s">
        <v>150</v>
      </c>
      <c r="E17" s="13" t="s">
        <v>156</v>
      </c>
      <c r="F17" s="13"/>
      <c r="G17" s="13" t="s">
        <v>152</v>
      </c>
      <c r="H17" s="13" t="s">
        <v>59</v>
      </c>
      <c r="I17" s="14">
        <v>46162</v>
      </c>
      <c r="J17" s="39" t="s">
        <v>153</v>
      </c>
    </row>
    <row r="18" spans="1:10" ht="41.4">
      <c r="A18" s="40">
        <v>3</v>
      </c>
      <c r="B18" s="13" t="s">
        <v>157</v>
      </c>
      <c r="C18" s="13" t="s">
        <v>158</v>
      </c>
      <c r="D18" s="13" t="s">
        <v>159</v>
      </c>
      <c r="E18" s="13" t="s">
        <v>160</v>
      </c>
      <c r="F18" s="13" t="s">
        <v>161</v>
      </c>
      <c r="G18" s="13" t="s">
        <v>162</v>
      </c>
      <c r="H18" s="13" t="s">
        <v>163</v>
      </c>
      <c r="I18" s="14">
        <v>46169</v>
      </c>
      <c r="J18" s="39" t="s">
        <v>91</v>
      </c>
    </row>
    <row r="19" spans="1:10" ht="27.6">
      <c r="A19" s="40">
        <v>4</v>
      </c>
      <c r="B19" s="13" t="s">
        <v>164</v>
      </c>
      <c r="C19" s="13" t="s">
        <v>165</v>
      </c>
      <c r="D19" s="13" t="s">
        <v>150</v>
      </c>
      <c r="E19" s="13" t="s">
        <v>166</v>
      </c>
      <c r="F19" s="13"/>
      <c r="G19" s="13" t="s">
        <v>152</v>
      </c>
      <c r="H19" s="13" t="s">
        <v>59</v>
      </c>
      <c r="I19" s="14">
        <v>46162</v>
      </c>
      <c r="J19" s="39" t="s">
        <v>153</v>
      </c>
    </row>
    <row r="20" spans="1:10" ht="41.4">
      <c r="A20" s="40">
        <v>5</v>
      </c>
      <c r="B20" s="13" t="s">
        <v>167</v>
      </c>
      <c r="C20" s="13" t="s">
        <v>168</v>
      </c>
      <c r="D20" s="13" t="s">
        <v>150</v>
      </c>
      <c r="E20" s="13" t="s">
        <v>169</v>
      </c>
      <c r="F20" s="13"/>
      <c r="G20" s="13" t="s">
        <v>50</v>
      </c>
      <c r="H20" s="13" t="s">
        <v>59</v>
      </c>
      <c r="I20" s="14">
        <v>46162</v>
      </c>
      <c r="J20" s="39" t="s">
        <v>153</v>
      </c>
    </row>
    <row r="21" spans="1:10" hidden="1">
      <c r="A21" s="22">
        <v>6</v>
      </c>
      <c r="B21" s="2"/>
      <c r="C21" s="2"/>
      <c r="D21" s="2"/>
      <c r="E21" s="2"/>
      <c r="F21" s="2"/>
      <c r="G21" s="2"/>
      <c r="H21" s="2"/>
      <c r="I21" s="3"/>
      <c r="J21" s="23"/>
    </row>
    <row r="22" spans="1:10" hidden="1">
      <c r="A22" s="22">
        <v>7</v>
      </c>
      <c r="B22" s="2"/>
      <c r="C22" s="2"/>
      <c r="D22" s="2"/>
      <c r="E22" s="2"/>
      <c r="F22" s="2"/>
      <c r="G22" s="2"/>
      <c r="H22" s="2"/>
      <c r="I22" s="3"/>
      <c r="J22" s="23"/>
    </row>
    <row r="23" spans="1:10" hidden="1">
      <c r="A23" s="22">
        <v>8</v>
      </c>
      <c r="B23" s="2"/>
      <c r="C23" s="2"/>
      <c r="D23" s="2"/>
      <c r="E23" s="2"/>
      <c r="F23" s="2"/>
      <c r="G23" s="2"/>
      <c r="H23" s="2"/>
      <c r="I23" s="3"/>
      <c r="J23" s="23"/>
    </row>
    <row r="24" spans="1:10" hidden="1">
      <c r="A24" s="22">
        <v>9</v>
      </c>
      <c r="B24" s="2"/>
      <c r="C24" s="2"/>
      <c r="D24" s="2"/>
      <c r="E24" s="2"/>
      <c r="F24" s="2"/>
      <c r="G24" s="2"/>
      <c r="H24" s="2"/>
      <c r="I24" s="3"/>
      <c r="J24" s="23"/>
    </row>
    <row r="25" spans="1:10">
      <c r="A25" s="22"/>
      <c r="B25" s="2"/>
      <c r="C25" s="2"/>
      <c r="D25" s="2"/>
      <c r="E25" s="2"/>
      <c r="F25" s="2"/>
      <c r="G25" s="2"/>
      <c r="H25" s="2"/>
      <c r="I25" s="2"/>
      <c r="J25" s="23"/>
    </row>
    <row r="26" spans="1:10">
      <c r="A26" s="24" t="s">
        <v>170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>
      <c r="A27" s="11" t="s">
        <v>82</v>
      </c>
      <c r="B27" s="11" t="s">
        <v>83</v>
      </c>
      <c r="C27" s="11" t="s">
        <v>84</v>
      </c>
      <c r="D27" s="11" t="s">
        <v>85</v>
      </c>
      <c r="E27" s="11" t="s">
        <v>86</v>
      </c>
      <c r="F27" s="11" t="s">
        <v>171</v>
      </c>
      <c r="G27" s="11" t="s">
        <v>97</v>
      </c>
      <c r="H27" s="11" t="s">
        <v>70</v>
      </c>
      <c r="I27" s="11" t="s">
        <v>172</v>
      </c>
      <c r="J27" s="11" t="s">
        <v>88</v>
      </c>
    </row>
    <row r="28" spans="1:10">
      <c r="A28" s="13" t="s">
        <v>173</v>
      </c>
      <c r="B28" s="13" t="s">
        <v>174</v>
      </c>
      <c r="C28" s="13">
        <v>1</v>
      </c>
      <c r="D28" s="15">
        <v>42</v>
      </c>
      <c r="E28" s="15">
        <f t="shared" ref="E28:E34" si="0">IF(AND(C28&lt;&gt;"",D28&lt;&gt;""),C28*D28,"")</f>
        <v>42</v>
      </c>
      <c r="F28" s="13" t="s">
        <v>91</v>
      </c>
      <c r="G28" s="13">
        <v>3</v>
      </c>
      <c r="H28" s="15">
        <v>38</v>
      </c>
      <c r="I28" s="15">
        <f t="shared" ref="I28:I34" si="1">IF(AND(G28&lt;&gt;"",H28&lt;&gt;""),G28*H28,"")</f>
        <v>114</v>
      </c>
      <c r="J28" s="13" t="s">
        <v>175</v>
      </c>
    </row>
    <row r="29" spans="1:10">
      <c r="A29" s="13" t="s">
        <v>176</v>
      </c>
      <c r="B29" s="13" t="s">
        <v>177</v>
      </c>
      <c r="C29" s="13">
        <v>1</v>
      </c>
      <c r="D29" s="15">
        <v>12</v>
      </c>
      <c r="E29" s="15">
        <f t="shared" si="0"/>
        <v>12</v>
      </c>
      <c r="F29" s="13" t="s">
        <v>153</v>
      </c>
      <c r="G29" s="13">
        <v>0</v>
      </c>
      <c r="H29" s="15">
        <v>38</v>
      </c>
      <c r="I29" s="15">
        <f t="shared" si="1"/>
        <v>0</v>
      </c>
      <c r="J29" s="13" t="s">
        <v>178</v>
      </c>
    </row>
    <row r="30" spans="1:10">
      <c r="A30" s="13"/>
      <c r="B30" s="13"/>
      <c r="C30" s="13"/>
      <c r="D30" s="15"/>
      <c r="E30" s="15" t="str">
        <f t="shared" si="0"/>
        <v/>
      </c>
      <c r="F30" s="13"/>
      <c r="G30" s="13"/>
      <c r="H30" s="15"/>
      <c r="I30" s="15" t="str">
        <f t="shared" si="1"/>
        <v/>
      </c>
      <c r="J30" s="13"/>
    </row>
    <row r="31" spans="1:10" hidden="1">
      <c r="A31" s="13"/>
      <c r="B31" s="13"/>
      <c r="C31" s="13"/>
      <c r="D31" s="15"/>
      <c r="E31" s="15" t="str">
        <f t="shared" si="0"/>
        <v/>
      </c>
      <c r="F31" s="13"/>
      <c r="G31" s="13"/>
      <c r="H31" s="15"/>
      <c r="I31" s="15" t="str">
        <f t="shared" si="1"/>
        <v/>
      </c>
      <c r="J31" s="13"/>
    </row>
    <row r="32" spans="1:10" hidden="1">
      <c r="A32" s="13"/>
      <c r="B32" s="13"/>
      <c r="C32" s="13"/>
      <c r="D32" s="15"/>
      <c r="E32" s="15" t="str">
        <f t="shared" si="0"/>
        <v/>
      </c>
      <c r="F32" s="13"/>
      <c r="G32" s="13"/>
      <c r="H32" s="15"/>
      <c r="I32" s="15" t="str">
        <f t="shared" si="1"/>
        <v/>
      </c>
      <c r="J32" s="13"/>
    </row>
    <row r="33" spans="1:10" hidden="1">
      <c r="A33" s="13"/>
      <c r="B33" s="13"/>
      <c r="C33" s="13"/>
      <c r="D33" s="15"/>
      <c r="E33" s="15" t="str">
        <f t="shared" si="0"/>
        <v/>
      </c>
      <c r="F33" s="13"/>
      <c r="G33" s="13"/>
      <c r="H33" s="15"/>
      <c r="I33" s="15" t="str">
        <f t="shared" si="1"/>
        <v/>
      </c>
      <c r="J33" s="13"/>
    </row>
    <row r="34" spans="1:10" hidden="1">
      <c r="A34" s="13"/>
      <c r="B34" s="13"/>
      <c r="C34" s="13"/>
      <c r="D34" s="15"/>
      <c r="E34" s="15" t="str">
        <f t="shared" si="0"/>
        <v/>
      </c>
      <c r="F34" s="13"/>
      <c r="G34" s="13"/>
      <c r="H34" s="15"/>
      <c r="I34" s="15" t="str">
        <f t="shared" si="1"/>
        <v/>
      </c>
      <c r="J34" s="13"/>
    </row>
    <row r="35" spans="1:10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7.6">
      <c r="A36" s="29" t="s">
        <v>179</v>
      </c>
      <c r="B36" s="15">
        <f>SUM(E28:E34)</f>
        <v>54</v>
      </c>
      <c r="C36" s="15"/>
      <c r="D36" s="41" t="s">
        <v>172</v>
      </c>
      <c r="E36" s="15">
        <f>SUM(I28:I34)</f>
        <v>114</v>
      </c>
      <c r="F36" s="15"/>
      <c r="G36" s="41" t="s">
        <v>180</v>
      </c>
      <c r="H36" s="15">
        <f>B36+E36</f>
        <v>168</v>
      </c>
      <c r="I36" s="13"/>
      <c r="J36" s="13"/>
    </row>
    <row r="37" spans="1:10">
      <c r="A37" s="29" t="s">
        <v>181</v>
      </c>
      <c r="B37" s="13">
        <f>COUNTIF(J16:J24,"No")</f>
        <v>1</v>
      </c>
      <c r="C37" s="13"/>
      <c r="D37" s="29" t="s">
        <v>182</v>
      </c>
      <c r="E37" s="13">
        <f>COUNTIF(D16:D24,"Fail")</f>
        <v>1</v>
      </c>
      <c r="F37" s="13"/>
      <c r="G37" s="29" t="s">
        <v>183</v>
      </c>
      <c r="H37" s="14">
        <v>46169</v>
      </c>
      <c r="I37" s="13"/>
      <c r="J37" s="13"/>
    </row>
    <row r="38" spans="1:10">
      <c r="A38" s="29"/>
      <c r="B38" s="13"/>
      <c r="C38" s="13"/>
      <c r="D38" s="13"/>
      <c r="E38" s="13"/>
      <c r="F38" s="13"/>
      <c r="G38" s="13"/>
      <c r="H38" s="13"/>
      <c r="I38" s="13"/>
      <c r="J38" s="13"/>
    </row>
    <row r="39" spans="1:10">
      <c r="A39" s="32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5">
    <mergeCell ref="A1:J1"/>
    <mergeCell ref="A2:J2"/>
    <mergeCell ref="A4:J4"/>
    <mergeCell ref="A14:J14"/>
    <mergeCell ref="A26:J26"/>
  </mergeCells>
  <conditionalFormatting sqref="D16:D24">
    <cfRule type="expression" dxfId="12" priority="1">
      <formula>D16="Fail"</formula>
    </cfRule>
    <cfRule type="expression" dxfId="11" priority="2">
      <formula>D16="Pass"</formula>
    </cfRule>
  </conditionalFormatting>
  <conditionalFormatting sqref="G16:G24">
    <cfRule type="expression" dxfId="10" priority="3">
      <formula>G16="High"</formula>
    </cfRule>
    <cfRule type="expression" dxfId="9" priority="4">
      <formula>G16="Urgent"</formula>
    </cfRule>
  </conditionalFormatting>
  <dataValidations count="7">
    <dataValidation type="list" sqref="H8" xr:uid="{00000000-0002-0000-0200-000000000000}">
      <formula1>"Good,Needs Attention,Faulty,Out of Service"</formula1>
    </dataValidation>
    <dataValidation type="list" sqref="J9" xr:uid="{00000000-0002-0000-0200-000001000000}">
      <formula1>"Completed,Pending,In Progress,Follow-up Needed"</formula1>
    </dataValidation>
    <dataValidation type="list" sqref="J11" xr:uid="{00000000-0002-0000-0200-000002000000}">
      <formula1>"Approved,Pending,Rejected"</formula1>
    </dataValidation>
    <dataValidation type="list" sqref="D16:D24" xr:uid="{00000000-0002-0000-0200-000003000000}">
      <formula1>"Pass,Fail,N/A"</formula1>
    </dataValidation>
    <dataValidation type="list" sqref="G16:G24" xr:uid="{00000000-0002-0000-0200-000004000000}">
      <formula1>"Low,Medium,High,Urgent"</formula1>
    </dataValidation>
    <dataValidation type="list" sqref="J16:J24" xr:uid="{00000000-0002-0000-0200-000005000000}">
      <formula1>"Yes,No"</formula1>
    </dataValidation>
    <dataValidation type="list" sqref="F28:F34" xr:uid="{00000000-0002-0000-0200-000006000000}">
      <formula1>"Yes,No,N/A"</formula1>
    </dataValidation>
  </dataValidations>
  <pageMargins left="0.7" right="0.7" top="0.75" bottom="0.75" header="0.3" footer="0.3"/>
  <pageSetup paperSize="9" scale="71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8"/>
  <sheetViews>
    <sheetView showGridLines="0" workbookViewId="0">
      <selection activeCell="F33" sqref="F33"/>
    </sheetView>
  </sheetViews>
  <sheetFormatPr defaultRowHeight="13.8"/>
  <cols>
    <col min="1" max="1" width="11.19921875" customWidth="1"/>
    <col min="2" max="2" width="19.8984375" customWidth="1"/>
    <col min="3" max="3" width="14.3984375" customWidth="1"/>
    <col min="4" max="4" width="13.796875" customWidth="1"/>
    <col min="5" max="5" width="11.59765625" customWidth="1"/>
    <col min="6" max="6" width="18" customWidth="1"/>
    <col min="7" max="7" width="10.09765625" customWidth="1"/>
    <col min="8" max="8" width="10.296875" customWidth="1"/>
    <col min="9" max="10" width="14" customWidth="1"/>
    <col min="11" max="11" width="16" customWidth="1"/>
    <col min="12" max="12" width="28" customWidth="1"/>
    <col min="14" max="15" width="18" customWidth="1"/>
  </cols>
  <sheetData>
    <row r="1" spans="1:15" ht="25.65" customHeight="1">
      <c r="A1" s="16" t="s">
        <v>184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"/>
      <c r="N1" s="1"/>
      <c r="O1" s="1"/>
    </row>
    <row r="2" spans="1:15" ht="24" customHeight="1">
      <c r="A2" s="19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1"/>
      <c r="N2" s="1"/>
      <c r="O2" s="1"/>
    </row>
    <row r="3" spans="1:15">
      <c r="A3" s="22"/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1"/>
    </row>
    <row r="4" spans="1:15" ht="27.6">
      <c r="A4" s="11" t="s">
        <v>42</v>
      </c>
      <c r="B4" s="11" t="s">
        <v>51</v>
      </c>
      <c r="C4" s="11" t="s">
        <v>59</v>
      </c>
      <c r="D4" s="11" t="s">
        <v>63</v>
      </c>
      <c r="E4" s="11" t="s">
        <v>44</v>
      </c>
      <c r="F4" s="11" t="s">
        <v>47</v>
      </c>
      <c r="G4" s="11" t="s">
        <v>49</v>
      </c>
      <c r="H4" s="11" t="s">
        <v>186</v>
      </c>
      <c r="I4" s="11" t="s">
        <v>187</v>
      </c>
      <c r="J4" s="11" t="s">
        <v>105</v>
      </c>
      <c r="K4" s="11" t="s">
        <v>103</v>
      </c>
      <c r="L4" s="11" t="s">
        <v>88</v>
      </c>
      <c r="M4" s="1"/>
    </row>
    <row r="5" spans="1:15" s="10" customFormat="1" ht="27.6">
      <c r="A5" s="13" t="s">
        <v>43</v>
      </c>
      <c r="B5" s="13" t="s">
        <v>52</v>
      </c>
      <c r="C5" s="13" t="s">
        <v>60</v>
      </c>
      <c r="D5" s="13" t="s">
        <v>189</v>
      </c>
      <c r="E5" s="14">
        <v>46162</v>
      </c>
      <c r="F5" s="13" t="s">
        <v>48</v>
      </c>
      <c r="G5" s="13" t="s">
        <v>50</v>
      </c>
      <c r="H5" s="15">
        <v>183.6</v>
      </c>
      <c r="I5" s="14">
        <v>46169</v>
      </c>
      <c r="J5" s="13" t="s">
        <v>106</v>
      </c>
      <c r="K5" s="13" t="s">
        <v>104</v>
      </c>
      <c r="L5" s="13" t="s">
        <v>190</v>
      </c>
      <c r="M5" s="1"/>
    </row>
    <row r="6" spans="1:15" s="10" customFormat="1">
      <c r="A6" s="13" t="s">
        <v>111</v>
      </c>
      <c r="B6" s="13" t="s">
        <v>113</v>
      </c>
      <c r="C6" s="13" t="s">
        <v>116</v>
      </c>
      <c r="D6" s="13" t="s">
        <v>163</v>
      </c>
      <c r="E6" s="14">
        <v>46162</v>
      </c>
      <c r="F6" s="13" t="s">
        <v>128</v>
      </c>
      <c r="G6" s="13" t="s">
        <v>162</v>
      </c>
      <c r="H6" s="15">
        <v>168</v>
      </c>
      <c r="I6" s="14">
        <v>46169</v>
      </c>
      <c r="J6" s="13"/>
      <c r="K6" s="13" t="s">
        <v>192</v>
      </c>
      <c r="L6" s="13" t="s">
        <v>193</v>
      </c>
      <c r="M6" s="1"/>
    </row>
    <row r="7" spans="1:15" s="10" customFormat="1">
      <c r="A7" s="13" t="s">
        <v>194</v>
      </c>
      <c r="B7" s="13" t="s">
        <v>195</v>
      </c>
      <c r="C7" s="13" t="s">
        <v>60</v>
      </c>
      <c r="D7" s="13" t="s">
        <v>196</v>
      </c>
      <c r="E7" s="14">
        <v>46163</v>
      </c>
      <c r="F7" s="13" t="s">
        <v>48</v>
      </c>
      <c r="G7" s="13" t="s">
        <v>152</v>
      </c>
      <c r="H7" s="15">
        <v>90</v>
      </c>
      <c r="I7" s="14">
        <v>46170</v>
      </c>
      <c r="J7" s="13" t="s">
        <v>197</v>
      </c>
      <c r="K7" s="13" t="s">
        <v>198</v>
      </c>
      <c r="L7" s="13" t="s">
        <v>199</v>
      </c>
      <c r="M7" s="1"/>
    </row>
    <row r="8" spans="1:15" s="10" customFormat="1">
      <c r="A8" s="13" t="s">
        <v>200</v>
      </c>
      <c r="B8" s="13" t="s">
        <v>201</v>
      </c>
      <c r="C8" s="13" t="s">
        <v>202</v>
      </c>
      <c r="D8" s="13" t="s">
        <v>203</v>
      </c>
      <c r="E8" s="14">
        <v>46163</v>
      </c>
      <c r="F8" s="13" t="s">
        <v>137</v>
      </c>
      <c r="G8" s="13" t="s">
        <v>162</v>
      </c>
      <c r="H8" s="15">
        <v>0</v>
      </c>
      <c r="I8" s="14">
        <v>46164</v>
      </c>
      <c r="J8" s="13"/>
      <c r="K8" s="13" t="s">
        <v>104</v>
      </c>
      <c r="L8" s="13" t="s">
        <v>204</v>
      </c>
      <c r="M8" s="1"/>
    </row>
    <row r="9" spans="1:15" s="10" customFormat="1" ht="27.6">
      <c r="A9" s="13" t="s">
        <v>205</v>
      </c>
      <c r="B9" s="13" t="s">
        <v>206</v>
      </c>
      <c r="C9" s="13" t="s">
        <v>207</v>
      </c>
      <c r="D9" s="13" t="s">
        <v>189</v>
      </c>
      <c r="E9" s="14">
        <v>46164</v>
      </c>
      <c r="F9" s="13" t="s">
        <v>208</v>
      </c>
      <c r="G9" s="13" t="s">
        <v>209</v>
      </c>
      <c r="H9" s="15">
        <v>245</v>
      </c>
      <c r="I9" s="14">
        <v>46165</v>
      </c>
      <c r="J9" s="13" t="s">
        <v>210</v>
      </c>
      <c r="K9" s="13" t="s">
        <v>211</v>
      </c>
      <c r="L9" s="13" t="s">
        <v>212</v>
      </c>
      <c r="M9" s="1"/>
    </row>
    <row r="10" spans="1:15">
      <c r="A10" s="22"/>
      <c r="B10" s="2"/>
      <c r="C10" s="2"/>
      <c r="D10" s="2"/>
      <c r="E10" s="3"/>
      <c r="F10" s="2"/>
      <c r="G10" s="2"/>
      <c r="H10" s="5"/>
      <c r="I10" s="3"/>
      <c r="J10" s="2"/>
      <c r="K10" s="2"/>
      <c r="L10" s="23"/>
      <c r="M10" s="1"/>
      <c r="N10" s="1"/>
      <c r="O10" s="1"/>
    </row>
    <row r="11" spans="1:15">
      <c r="A11" s="22"/>
      <c r="B11" s="2"/>
      <c r="C11" s="2"/>
      <c r="D11" s="2"/>
      <c r="E11" s="3"/>
      <c r="F11" s="2"/>
      <c r="G11" s="2"/>
      <c r="H11" s="5"/>
      <c r="I11" s="3"/>
      <c r="J11" s="2"/>
      <c r="K11" s="2"/>
      <c r="L11" s="23"/>
      <c r="M11" s="1"/>
      <c r="N11" s="1"/>
      <c r="O11" s="1"/>
    </row>
    <row r="12" spans="1:15">
      <c r="A12" s="22"/>
      <c r="B12" s="2"/>
      <c r="C12" s="2"/>
      <c r="D12" s="2"/>
      <c r="E12" s="3"/>
      <c r="F12" s="2"/>
      <c r="G12" s="2"/>
      <c r="H12" s="5"/>
      <c r="I12" s="3"/>
      <c r="J12" s="2"/>
      <c r="K12" s="2"/>
      <c r="L12" s="23"/>
      <c r="M12" s="1"/>
      <c r="N12" s="1"/>
      <c r="O12" s="1"/>
    </row>
    <row r="13" spans="1:15" ht="27.6">
      <c r="A13" s="11" t="s">
        <v>63</v>
      </c>
      <c r="B13" s="11" t="s">
        <v>188</v>
      </c>
      <c r="C13" s="2"/>
      <c r="D13" s="2"/>
      <c r="E13" s="3"/>
      <c r="F13" s="2"/>
      <c r="G13" s="2"/>
      <c r="H13" s="5"/>
      <c r="I13" s="3"/>
      <c r="J13" s="2"/>
      <c r="K13" s="2"/>
      <c r="L13" s="23"/>
      <c r="M13" s="1"/>
      <c r="N13" s="1"/>
      <c r="O13" s="1"/>
    </row>
    <row r="14" spans="1:15" ht="27.6">
      <c r="A14" s="13" t="s">
        <v>191</v>
      </c>
      <c r="B14" s="13">
        <f>COUNTIF(D$5:D$29,A14)</f>
        <v>0</v>
      </c>
      <c r="C14" s="2"/>
      <c r="D14" s="2"/>
      <c r="E14" s="3"/>
      <c r="F14" s="2"/>
      <c r="G14" s="2"/>
      <c r="H14" s="5"/>
      <c r="I14" s="3"/>
      <c r="J14" s="2"/>
      <c r="K14" s="2"/>
      <c r="L14" s="23"/>
      <c r="M14" s="1"/>
      <c r="N14" s="1"/>
      <c r="O14" s="1"/>
    </row>
    <row r="15" spans="1:15">
      <c r="A15" s="13" t="s">
        <v>163</v>
      </c>
      <c r="B15" s="13">
        <f>COUNTIF(D$5:D$29,A15)</f>
        <v>1</v>
      </c>
      <c r="C15" s="2"/>
      <c r="D15" s="2"/>
      <c r="E15" s="3"/>
      <c r="F15" s="2"/>
      <c r="G15" s="2"/>
      <c r="H15" s="5"/>
      <c r="I15" s="3"/>
      <c r="J15" s="2"/>
      <c r="K15" s="2"/>
      <c r="L15" s="23"/>
      <c r="M15" s="1"/>
      <c r="N15" s="1"/>
      <c r="O15" s="1"/>
    </row>
    <row r="16" spans="1:15" ht="27.6">
      <c r="A16" s="13" t="s">
        <v>196</v>
      </c>
      <c r="B16" s="13">
        <f>COUNTIF(D$5:D$29,A16)</f>
        <v>1</v>
      </c>
      <c r="C16" s="2"/>
      <c r="D16" s="2"/>
      <c r="E16" s="3"/>
      <c r="F16" s="2"/>
      <c r="G16" s="2"/>
      <c r="H16" s="5"/>
      <c r="I16" s="3"/>
      <c r="J16" s="2"/>
      <c r="K16" s="2"/>
      <c r="L16" s="23"/>
      <c r="M16" s="1"/>
      <c r="N16" s="1"/>
      <c r="O16" s="1"/>
    </row>
    <row r="17" spans="1:15">
      <c r="A17" s="27" t="s">
        <v>203</v>
      </c>
      <c r="B17" s="27">
        <f>COUNTIF(D$5:D$29,A17)</f>
        <v>1</v>
      </c>
      <c r="C17" s="22"/>
      <c r="D17" s="2"/>
      <c r="E17" s="3"/>
      <c r="F17" s="2"/>
      <c r="G17" s="2"/>
      <c r="H17" s="5"/>
      <c r="I17" s="3"/>
      <c r="J17" s="2"/>
      <c r="K17" s="2"/>
      <c r="L17" s="23"/>
      <c r="M17" s="1"/>
      <c r="N17" s="1"/>
      <c r="O17" s="1"/>
    </row>
    <row r="18" spans="1:15" ht="27.6">
      <c r="A18" s="13" t="s">
        <v>189</v>
      </c>
      <c r="B18" s="13">
        <f>COUNTIF(D$5:D$29,A18)</f>
        <v>2</v>
      </c>
      <c r="C18" s="2"/>
      <c r="D18" s="2"/>
      <c r="E18" s="3"/>
      <c r="F18" s="2"/>
      <c r="G18" s="2"/>
      <c r="H18" s="5"/>
      <c r="I18" s="3"/>
      <c r="J18" s="2"/>
      <c r="K18" s="2"/>
      <c r="L18" s="23"/>
      <c r="M18" s="1"/>
      <c r="N18" s="1"/>
      <c r="O18" s="1"/>
    </row>
    <row r="19" spans="1:15">
      <c r="A19" s="22"/>
      <c r="B19" s="2"/>
      <c r="C19" s="2"/>
      <c r="D19" s="2"/>
      <c r="E19" s="3"/>
      <c r="F19" s="2"/>
      <c r="G19" s="2"/>
      <c r="H19" s="5"/>
      <c r="I19" s="3"/>
      <c r="J19" s="2"/>
      <c r="K19" s="2"/>
      <c r="L19" s="23"/>
      <c r="M19" s="1"/>
      <c r="N19" s="1"/>
      <c r="O19" s="1"/>
    </row>
    <row r="20" spans="1:15" hidden="1">
      <c r="A20" s="22"/>
      <c r="B20" s="2"/>
      <c r="C20" s="2"/>
      <c r="D20" s="2"/>
      <c r="E20" s="3"/>
      <c r="F20" s="2"/>
      <c r="G20" s="2"/>
      <c r="H20" s="5"/>
      <c r="I20" s="3"/>
      <c r="J20" s="2"/>
      <c r="K20" s="2"/>
      <c r="L20" s="23"/>
      <c r="M20" s="1"/>
      <c r="N20" s="1"/>
      <c r="O20" s="1"/>
    </row>
    <row r="21" spans="1:15" hidden="1">
      <c r="A21" s="22"/>
      <c r="B21" s="2"/>
      <c r="C21" s="2"/>
      <c r="D21" s="2"/>
      <c r="E21" s="3"/>
      <c r="F21" s="2"/>
      <c r="G21" s="2"/>
      <c r="H21" s="5"/>
      <c r="I21" s="3"/>
      <c r="J21" s="2"/>
      <c r="K21" s="2"/>
      <c r="L21" s="23"/>
      <c r="M21" s="1"/>
      <c r="N21" s="1"/>
      <c r="O21" s="1"/>
    </row>
    <row r="22" spans="1:15" hidden="1">
      <c r="A22" s="22"/>
      <c r="B22" s="2"/>
      <c r="C22" s="2"/>
      <c r="D22" s="2"/>
      <c r="E22" s="3"/>
      <c r="F22" s="2"/>
      <c r="G22" s="2"/>
      <c r="H22" s="5"/>
      <c r="I22" s="3"/>
      <c r="J22" s="2"/>
      <c r="K22" s="2"/>
      <c r="L22" s="23"/>
      <c r="M22" s="1"/>
      <c r="N22" s="1"/>
      <c r="O22" s="1"/>
    </row>
    <row r="23" spans="1:15" hidden="1">
      <c r="A23" s="22"/>
      <c r="B23" s="2"/>
      <c r="C23" s="2"/>
      <c r="D23" s="2"/>
      <c r="E23" s="3"/>
      <c r="F23" s="2"/>
      <c r="G23" s="2"/>
      <c r="H23" s="5"/>
      <c r="I23" s="3"/>
      <c r="J23" s="2"/>
      <c r="K23" s="2"/>
      <c r="L23" s="23"/>
      <c r="M23" s="1"/>
      <c r="N23" s="1"/>
      <c r="O23" s="1"/>
    </row>
    <row r="24" spans="1:15" hidden="1">
      <c r="A24" s="22"/>
      <c r="B24" s="2"/>
      <c r="C24" s="2"/>
      <c r="D24" s="2"/>
      <c r="E24" s="3"/>
      <c r="F24" s="2"/>
      <c r="G24" s="2"/>
      <c r="H24" s="5"/>
      <c r="I24" s="3"/>
      <c r="J24" s="2"/>
      <c r="K24" s="2"/>
      <c r="L24" s="23"/>
      <c r="M24" s="1"/>
      <c r="N24" s="1"/>
      <c r="O24" s="1"/>
    </row>
    <row r="25" spans="1:15" hidden="1">
      <c r="A25" s="22"/>
      <c r="B25" s="2"/>
      <c r="C25" s="2"/>
      <c r="D25" s="2"/>
      <c r="E25" s="3"/>
      <c r="F25" s="2"/>
      <c r="G25" s="2"/>
      <c r="H25" s="5"/>
      <c r="I25" s="3"/>
      <c r="J25" s="2"/>
      <c r="K25" s="2"/>
      <c r="L25" s="23"/>
      <c r="M25" s="1"/>
      <c r="N25" s="1"/>
      <c r="O25" s="1"/>
    </row>
    <row r="26" spans="1:15" hidden="1">
      <c r="A26" s="22"/>
      <c r="B26" s="2"/>
      <c r="C26" s="2"/>
      <c r="D26" s="2"/>
      <c r="E26" s="3"/>
      <c r="F26" s="2"/>
      <c r="G26" s="2"/>
      <c r="H26" s="5"/>
      <c r="I26" s="3"/>
      <c r="J26" s="2"/>
      <c r="K26" s="2"/>
      <c r="L26" s="23"/>
      <c r="M26" s="1"/>
      <c r="N26" s="1"/>
      <c r="O26" s="1"/>
    </row>
    <row r="27" spans="1:15" hidden="1">
      <c r="A27" s="22"/>
      <c r="B27" s="2"/>
      <c r="C27" s="2"/>
      <c r="D27" s="2"/>
      <c r="E27" s="3"/>
      <c r="F27" s="2"/>
      <c r="G27" s="2"/>
      <c r="H27" s="5"/>
      <c r="I27" s="3"/>
      <c r="J27" s="2"/>
      <c r="K27" s="2"/>
      <c r="L27" s="23"/>
      <c r="M27" s="1"/>
      <c r="N27" s="1"/>
      <c r="O27" s="1"/>
    </row>
    <row r="28" spans="1:15" hidden="1">
      <c r="A28" s="22"/>
      <c r="B28" s="2"/>
      <c r="C28" s="2"/>
      <c r="D28" s="2"/>
      <c r="E28" s="3"/>
      <c r="F28" s="2"/>
      <c r="G28" s="2"/>
      <c r="H28" s="5"/>
      <c r="I28" s="3"/>
      <c r="J28" s="2"/>
      <c r="K28" s="2"/>
      <c r="L28" s="23"/>
      <c r="M28" s="1"/>
      <c r="N28" s="1"/>
      <c r="O28" s="1"/>
    </row>
    <row r="29" spans="1:15" hidden="1">
      <c r="A29" s="22"/>
      <c r="B29" s="2"/>
      <c r="C29" s="2"/>
      <c r="D29" s="2"/>
      <c r="E29" s="3"/>
      <c r="F29" s="2"/>
      <c r="G29" s="2"/>
      <c r="H29" s="5"/>
      <c r="I29" s="3"/>
      <c r="J29" s="2"/>
      <c r="K29" s="2"/>
      <c r="L29" s="23"/>
      <c r="M29" s="1"/>
      <c r="N29" s="1"/>
      <c r="O29" s="1"/>
    </row>
    <row r="30" spans="1:15" hidden="1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3"/>
      <c r="M30" s="1"/>
      <c r="N30" s="1"/>
      <c r="O30" s="1"/>
    </row>
    <row r="31" spans="1: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3"/>
      <c r="M31" s="1"/>
      <c r="N31" s="1"/>
      <c r="O31" s="1"/>
    </row>
    <row r="32" spans="1:15">
      <c r="A32" s="28" t="s">
        <v>213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"/>
      <c r="N32" s="1"/>
      <c r="O32" s="1"/>
    </row>
    <row r="33" spans="1:15" ht="27.6">
      <c r="A33" s="29" t="s">
        <v>214</v>
      </c>
      <c r="B33" s="13">
        <f>COUNTA(A5:A29)</f>
        <v>11</v>
      </c>
      <c r="C33" s="13"/>
      <c r="D33" s="29" t="s">
        <v>48</v>
      </c>
      <c r="E33" s="13">
        <f>COUNTIF(F5:F29,"Completed")</f>
        <v>2</v>
      </c>
      <c r="F33" s="13"/>
      <c r="G33" s="29" t="s">
        <v>215</v>
      </c>
      <c r="H33" s="13">
        <f>COUNTIF(F5:F29,"Pending")+COUNTIF(F5:F29,"In Progress")+COUNTIF(F5:F29,"Follow-up Needed")</f>
        <v>3</v>
      </c>
      <c r="I33" s="13"/>
      <c r="J33" s="29" t="s">
        <v>186</v>
      </c>
      <c r="K33" s="15">
        <f>SUM(H5:H29)</f>
        <v>686.6</v>
      </c>
      <c r="L33" s="13"/>
      <c r="M33" s="1"/>
      <c r="N33" s="1"/>
      <c r="O33" s="1"/>
    </row>
    <row r="34" spans="1:15" ht="27.6">
      <c r="A34" s="29" t="s">
        <v>208</v>
      </c>
      <c r="B34" s="13">
        <f>COUNTIF(F5:F29,"Follow-up Needed")</f>
        <v>1</v>
      </c>
      <c r="C34" s="13"/>
      <c r="D34" s="29" t="s">
        <v>216</v>
      </c>
      <c r="E34" s="13">
        <f>COUNTIF(K5:K29,"Paid")</f>
        <v>1</v>
      </c>
      <c r="F34" s="13"/>
      <c r="G34" s="29" t="s">
        <v>217</v>
      </c>
      <c r="H34" s="13">
        <f>COUNTIF(K5:K29,"Unpaid")</f>
        <v>2</v>
      </c>
      <c r="I34" s="13"/>
      <c r="J34" s="29" t="s">
        <v>218</v>
      </c>
      <c r="K34" s="15">
        <f>IFERROR(AVERAGEIF(H5:H29,"&gt;0",H5:H29),0)</f>
        <v>171.65</v>
      </c>
      <c r="L34" s="13"/>
      <c r="M34" s="1"/>
      <c r="N34" s="1"/>
      <c r="O34" s="1"/>
    </row>
    <row r="35" spans="1:15" ht="55.2">
      <c r="A35" s="29" t="s">
        <v>219</v>
      </c>
      <c r="B35" s="14">
        <f>MAX(E5:E29)</f>
        <v>46164</v>
      </c>
      <c r="C35" s="13"/>
      <c r="D35" s="29" t="s">
        <v>220</v>
      </c>
      <c r="E35" s="13">
        <f>COUNTIF(G5:G29,"High")+COUNTIF(G5:G29,"Urgent")</f>
        <v>3</v>
      </c>
      <c r="F35" s="13"/>
      <c r="G35" s="13"/>
      <c r="H35" s="13"/>
      <c r="I35" s="13"/>
      <c r="J35" s="13"/>
      <c r="K35" s="13"/>
      <c r="L35" s="13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3">
    <mergeCell ref="A1:L1"/>
    <mergeCell ref="A2:L2"/>
    <mergeCell ref="A32:L32"/>
  </mergeCells>
  <conditionalFormatting sqref="F5:F29">
    <cfRule type="expression" dxfId="8" priority="1">
      <formula>F5="Completed"</formula>
    </cfRule>
    <cfRule type="expression" dxfId="7" priority="2">
      <formula>F5="Pending"</formula>
    </cfRule>
    <cfRule type="expression" dxfId="6" priority="3">
      <formula>F5="Follow-up Needed"</formula>
    </cfRule>
  </conditionalFormatting>
  <conditionalFormatting sqref="G5:G29">
    <cfRule type="expression" dxfId="5" priority="4">
      <formula>G5="Urgent"</formula>
    </cfRule>
  </conditionalFormatting>
  <dataValidations count="4">
    <dataValidation type="list" sqref="D5:D29" xr:uid="{00000000-0002-0000-0300-000000000000}">
      <formula1>"General Service,Maintenance,Field Service,IT Support,Equipment Repair"</formula1>
    </dataValidation>
    <dataValidation type="list" sqref="F5:F29" xr:uid="{00000000-0002-0000-0300-000001000000}">
      <formula1>"Completed,Pending,In Progress,Follow-up Needed,Cancelled"</formula1>
    </dataValidation>
    <dataValidation type="list" sqref="G5:G29" xr:uid="{00000000-0002-0000-0300-000002000000}">
      <formula1>"Low,Medium,High,Urgent"</formula1>
    </dataValidation>
    <dataValidation type="list" sqref="K5:K29" xr:uid="{00000000-0002-0000-0300-000003000000}">
      <formula1>"Unpaid,Paid,Partially Paid,Not Billable"</formula1>
    </dataValidation>
  </dataValidations>
  <pageMargins left="0.7" right="0.7" top="0.75" bottom="0.75" header="0.3" footer="0.3"/>
  <pageSetup paperSize="9" scale="65" fitToHeight="0" orientation="landscape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"/>
  <sheetViews>
    <sheetView workbookViewId="0">
      <selection activeCell="D40" sqref="D40"/>
    </sheetView>
  </sheetViews>
  <sheetFormatPr defaultRowHeight="13.8"/>
  <cols>
    <col min="1" max="1" width="11.19921875" customWidth="1"/>
    <col min="2" max="2" width="20.59765625" customWidth="1"/>
    <col min="3" max="3" width="10.59765625" customWidth="1"/>
    <col min="4" max="4" width="15.8984375" customWidth="1"/>
    <col min="5" max="5" width="32" customWidth="1"/>
    <col min="6" max="6" width="15.796875" customWidth="1"/>
    <col min="7" max="7" width="10" customWidth="1"/>
    <col min="8" max="8" width="12" customWidth="1"/>
    <col min="9" max="9" width="24.8984375" customWidth="1"/>
    <col min="10" max="10" width="9.59765625" customWidth="1"/>
    <col min="11" max="11" width="16" customWidth="1"/>
  </cols>
  <sheetData>
    <row r="1" spans="1:11" ht="25.65" customHeight="1">
      <c r="A1" s="16" t="s">
        <v>221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24" customHeight="1">
      <c r="A2" s="19" t="s">
        <v>222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>
      <c r="A3" s="22"/>
      <c r="B3" s="2"/>
      <c r="C3" s="2"/>
      <c r="D3" s="2"/>
      <c r="E3" s="2"/>
      <c r="F3" s="2"/>
      <c r="G3" s="2"/>
      <c r="H3" s="2"/>
      <c r="I3" s="2"/>
      <c r="J3" s="2"/>
      <c r="K3" s="23"/>
    </row>
    <row r="4" spans="1:11" s="10" customFormat="1" ht="27.6">
      <c r="A4" s="11" t="s">
        <v>223</v>
      </c>
      <c r="B4" s="11" t="s">
        <v>224</v>
      </c>
      <c r="C4" s="11" t="s">
        <v>225</v>
      </c>
      <c r="D4" s="11" t="s">
        <v>226</v>
      </c>
      <c r="E4" s="11" t="s">
        <v>227</v>
      </c>
      <c r="F4" s="11" t="s">
        <v>228</v>
      </c>
      <c r="G4" s="11" t="s">
        <v>49</v>
      </c>
      <c r="H4" s="11" t="s">
        <v>47</v>
      </c>
      <c r="I4" s="11" t="s">
        <v>229</v>
      </c>
      <c r="J4" s="11" t="s">
        <v>230</v>
      </c>
      <c r="K4" s="11" t="s">
        <v>187</v>
      </c>
    </row>
    <row r="5" spans="1:11" s="10" customFormat="1">
      <c r="A5" s="13" t="s">
        <v>231</v>
      </c>
      <c r="B5" s="13" t="s">
        <v>52</v>
      </c>
      <c r="C5" s="14">
        <v>46162</v>
      </c>
      <c r="D5" s="13" t="s">
        <v>117</v>
      </c>
      <c r="E5" s="13" t="s">
        <v>232</v>
      </c>
      <c r="F5" s="13" t="s">
        <v>60</v>
      </c>
      <c r="G5" s="13" t="s">
        <v>162</v>
      </c>
      <c r="H5" s="13" t="s">
        <v>233</v>
      </c>
      <c r="I5" s="13" t="s">
        <v>234</v>
      </c>
      <c r="J5" s="13">
        <v>5</v>
      </c>
      <c r="K5" s="14">
        <v>46169</v>
      </c>
    </row>
    <row r="6" spans="1:11" s="10" customFormat="1">
      <c r="A6" s="13" t="s">
        <v>235</v>
      </c>
      <c r="B6" s="13" t="s">
        <v>195</v>
      </c>
      <c r="C6" s="14">
        <v>46163</v>
      </c>
      <c r="D6" s="13" t="s">
        <v>203</v>
      </c>
      <c r="E6" s="13" t="s">
        <v>236</v>
      </c>
      <c r="F6" s="13" t="s">
        <v>207</v>
      </c>
      <c r="G6" s="13" t="s">
        <v>50</v>
      </c>
      <c r="H6" s="13" t="s">
        <v>233</v>
      </c>
      <c r="I6" s="13" t="s">
        <v>237</v>
      </c>
      <c r="J6" s="13">
        <v>4</v>
      </c>
      <c r="K6" s="14">
        <v>46170</v>
      </c>
    </row>
    <row r="7" spans="1:11" s="10" customFormat="1">
      <c r="A7" s="13" t="s">
        <v>238</v>
      </c>
      <c r="B7" s="13" t="s">
        <v>201</v>
      </c>
      <c r="C7" s="14">
        <v>46163</v>
      </c>
      <c r="D7" s="13" t="s">
        <v>239</v>
      </c>
      <c r="E7" s="13" t="s">
        <v>240</v>
      </c>
      <c r="F7" s="13" t="s">
        <v>202</v>
      </c>
      <c r="G7" s="13" t="s">
        <v>162</v>
      </c>
      <c r="H7" s="13" t="s">
        <v>241</v>
      </c>
      <c r="I7" s="13" t="s">
        <v>242</v>
      </c>
      <c r="J7" s="13"/>
      <c r="K7" s="14">
        <v>46164</v>
      </c>
    </row>
    <row r="8" spans="1:11" s="10" customFormat="1">
      <c r="A8" s="13" t="s">
        <v>243</v>
      </c>
      <c r="B8" s="13" t="s">
        <v>113</v>
      </c>
      <c r="C8" s="14">
        <v>46164</v>
      </c>
      <c r="D8" s="13" t="s">
        <v>163</v>
      </c>
      <c r="E8" s="13" t="s">
        <v>244</v>
      </c>
      <c r="F8" s="13" t="s">
        <v>116</v>
      </c>
      <c r="G8" s="13" t="s">
        <v>209</v>
      </c>
      <c r="H8" s="13" t="s">
        <v>128</v>
      </c>
      <c r="I8" s="13" t="s">
        <v>245</v>
      </c>
      <c r="J8" s="13"/>
      <c r="K8" s="14">
        <v>46165</v>
      </c>
    </row>
    <row r="9" spans="1:11" s="10" customFormat="1">
      <c r="A9" s="13" t="s">
        <v>246</v>
      </c>
      <c r="B9" s="13" t="s">
        <v>206</v>
      </c>
      <c r="C9" s="14">
        <v>46164</v>
      </c>
      <c r="D9" s="13" t="s">
        <v>247</v>
      </c>
      <c r="E9" s="13" t="s">
        <v>248</v>
      </c>
      <c r="F9" s="13" t="s">
        <v>207</v>
      </c>
      <c r="G9" s="13" t="s">
        <v>152</v>
      </c>
      <c r="H9" s="13" t="s">
        <v>241</v>
      </c>
      <c r="I9" s="13" t="s">
        <v>249</v>
      </c>
      <c r="J9" s="13"/>
      <c r="K9" s="14">
        <v>46166</v>
      </c>
    </row>
    <row r="10" spans="1:11">
      <c r="A10" s="22"/>
      <c r="B10" s="2"/>
      <c r="C10" s="3"/>
      <c r="D10" s="2"/>
      <c r="E10" s="2"/>
      <c r="F10" s="2"/>
      <c r="G10" s="2"/>
      <c r="H10" s="2"/>
      <c r="I10" s="2"/>
      <c r="J10" s="2"/>
      <c r="K10" s="30"/>
    </row>
    <row r="11" spans="1:11" hidden="1">
      <c r="A11" s="22"/>
      <c r="B11" s="2"/>
      <c r="C11" s="3"/>
      <c r="D11" s="2"/>
      <c r="E11" s="2"/>
      <c r="F11" s="2"/>
      <c r="G11" s="2"/>
      <c r="H11" s="2"/>
      <c r="I11" s="2"/>
      <c r="J11" s="2"/>
      <c r="K11" s="30"/>
    </row>
    <row r="12" spans="1:11" hidden="1">
      <c r="A12" s="22"/>
      <c r="B12" s="2"/>
      <c r="C12" s="3"/>
      <c r="D12" s="2"/>
      <c r="E12" s="2"/>
      <c r="F12" s="2"/>
      <c r="G12" s="2"/>
      <c r="H12" s="2"/>
      <c r="I12" s="2"/>
      <c r="J12" s="2"/>
      <c r="K12" s="30"/>
    </row>
    <row r="13" spans="1:11" hidden="1">
      <c r="A13" s="22"/>
      <c r="B13" s="2"/>
      <c r="C13" s="3"/>
      <c r="D13" s="2"/>
      <c r="E13" s="2"/>
      <c r="F13" s="2"/>
      <c r="G13" s="2"/>
      <c r="H13" s="2"/>
      <c r="I13" s="2"/>
      <c r="J13" s="2"/>
      <c r="K13" s="30"/>
    </row>
    <row r="14" spans="1:11" hidden="1">
      <c r="A14" s="22"/>
      <c r="B14" s="2"/>
      <c r="C14" s="3"/>
      <c r="D14" s="2"/>
      <c r="E14" s="2"/>
      <c r="F14" s="2"/>
      <c r="G14" s="2"/>
      <c r="H14" s="2"/>
      <c r="I14" s="2"/>
      <c r="J14" s="2"/>
      <c r="K14" s="30"/>
    </row>
    <row r="15" spans="1:11" hidden="1">
      <c r="A15" s="22"/>
      <c r="B15" s="2"/>
      <c r="C15" s="3"/>
      <c r="D15" s="2"/>
      <c r="E15" s="2"/>
      <c r="F15" s="2"/>
      <c r="G15" s="2"/>
      <c r="H15" s="2"/>
      <c r="I15" s="2"/>
      <c r="J15" s="2"/>
      <c r="K15" s="30"/>
    </row>
    <row r="16" spans="1:11" hidden="1">
      <c r="A16" s="22"/>
      <c r="B16" s="2"/>
      <c r="C16" s="3"/>
      <c r="D16" s="2"/>
      <c r="E16" s="2"/>
      <c r="F16" s="2"/>
      <c r="G16" s="2"/>
      <c r="H16" s="2"/>
      <c r="I16" s="2"/>
      <c r="J16" s="2"/>
      <c r="K16" s="30"/>
    </row>
    <row r="17" spans="1:11" hidden="1">
      <c r="A17" s="22"/>
      <c r="B17" s="2"/>
      <c r="C17" s="3"/>
      <c r="D17" s="2"/>
      <c r="E17" s="2"/>
      <c r="F17" s="2"/>
      <c r="G17" s="2"/>
      <c r="H17" s="2"/>
      <c r="I17" s="2"/>
      <c r="J17" s="2"/>
      <c r="K17" s="30"/>
    </row>
    <row r="18" spans="1:11" hidden="1">
      <c r="A18" s="22"/>
      <c r="B18" s="2"/>
      <c r="C18" s="3"/>
      <c r="D18" s="2"/>
      <c r="E18" s="2"/>
      <c r="F18" s="2"/>
      <c r="G18" s="2"/>
      <c r="H18" s="2"/>
      <c r="I18" s="2"/>
      <c r="J18" s="2"/>
      <c r="K18" s="30"/>
    </row>
    <row r="19" spans="1:11" hidden="1">
      <c r="A19" s="22"/>
      <c r="B19" s="2"/>
      <c r="C19" s="3"/>
      <c r="D19" s="2"/>
      <c r="E19" s="2"/>
      <c r="F19" s="2"/>
      <c r="G19" s="2"/>
      <c r="H19" s="2"/>
      <c r="I19" s="2"/>
      <c r="J19" s="2"/>
      <c r="K19" s="30"/>
    </row>
    <row r="20" spans="1:11" hidden="1">
      <c r="A20" s="22"/>
      <c r="B20" s="2"/>
      <c r="C20" s="3"/>
      <c r="D20" s="2"/>
      <c r="E20" s="2"/>
      <c r="F20" s="2"/>
      <c r="G20" s="2"/>
      <c r="H20" s="2"/>
      <c r="I20" s="2"/>
      <c r="J20" s="2"/>
      <c r="K20" s="30"/>
    </row>
    <row r="21" spans="1:11" hidden="1">
      <c r="A21" s="22"/>
      <c r="B21" s="2"/>
      <c r="C21" s="3"/>
      <c r="D21" s="2"/>
      <c r="E21" s="2"/>
      <c r="F21" s="2"/>
      <c r="G21" s="2"/>
      <c r="H21" s="2"/>
      <c r="I21" s="2"/>
      <c r="J21" s="2"/>
      <c r="K21" s="30"/>
    </row>
    <row r="22" spans="1:11" hidden="1">
      <c r="A22" s="22"/>
      <c r="B22" s="2"/>
      <c r="C22" s="3"/>
      <c r="D22" s="2"/>
      <c r="E22" s="2"/>
      <c r="F22" s="2"/>
      <c r="G22" s="2"/>
      <c r="H22" s="2"/>
      <c r="I22" s="2"/>
      <c r="J22" s="2"/>
      <c r="K22" s="30"/>
    </row>
    <row r="23" spans="1:11" hidden="1">
      <c r="A23" s="22"/>
      <c r="B23" s="2"/>
      <c r="C23" s="3"/>
      <c r="D23" s="2"/>
      <c r="E23" s="2"/>
      <c r="F23" s="2"/>
      <c r="G23" s="2"/>
      <c r="H23" s="2"/>
      <c r="I23" s="2"/>
      <c r="J23" s="2"/>
      <c r="K23" s="30"/>
    </row>
    <row r="24" spans="1:11" hidden="1">
      <c r="A24" s="22"/>
      <c r="B24" s="2"/>
      <c r="C24" s="3"/>
      <c r="D24" s="2"/>
      <c r="E24" s="2"/>
      <c r="F24" s="2"/>
      <c r="G24" s="2"/>
      <c r="H24" s="2"/>
      <c r="I24" s="2"/>
      <c r="J24" s="2"/>
      <c r="K24" s="30"/>
    </row>
    <row r="25" spans="1:11" hidden="1">
      <c r="A25" s="22"/>
      <c r="B25" s="2"/>
      <c r="C25" s="3"/>
      <c r="D25" s="2"/>
      <c r="E25" s="2"/>
      <c r="F25" s="2"/>
      <c r="G25" s="2"/>
      <c r="H25" s="2"/>
      <c r="I25" s="2"/>
      <c r="J25" s="2"/>
      <c r="K25" s="30"/>
    </row>
    <row r="26" spans="1:11" hidden="1">
      <c r="A26" s="22"/>
      <c r="B26" s="2"/>
      <c r="C26" s="3"/>
      <c r="D26" s="2"/>
      <c r="E26" s="2"/>
      <c r="F26" s="2"/>
      <c r="G26" s="2"/>
      <c r="H26" s="2"/>
      <c r="I26" s="2"/>
      <c r="J26" s="2"/>
      <c r="K26" s="30"/>
    </row>
    <row r="27" spans="1:11" hidden="1">
      <c r="A27" s="22"/>
      <c r="B27" s="2"/>
      <c r="C27" s="3"/>
      <c r="D27" s="2"/>
      <c r="E27" s="2"/>
      <c r="F27" s="2"/>
      <c r="G27" s="2"/>
      <c r="H27" s="2"/>
      <c r="I27" s="2"/>
      <c r="J27" s="2"/>
      <c r="K27" s="30"/>
    </row>
    <row r="28" spans="1:11" hidden="1">
      <c r="A28" s="22"/>
      <c r="B28" s="2"/>
      <c r="C28" s="3"/>
      <c r="D28" s="2"/>
      <c r="E28" s="2"/>
      <c r="F28" s="2"/>
      <c r="G28" s="2"/>
      <c r="H28" s="2"/>
      <c r="I28" s="2"/>
      <c r="J28" s="2"/>
      <c r="K28" s="30"/>
    </row>
    <row r="29" spans="1:11" hidden="1">
      <c r="A29" s="22"/>
      <c r="B29" s="2"/>
      <c r="C29" s="3"/>
      <c r="D29" s="2"/>
      <c r="E29" s="2"/>
      <c r="F29" s="2"/>
      <c r="G29" s="2"/>
      <c r="H29" s="2"/>
      <c r="I29" s="2"/>
      <c r="J29" s="2"/>
      <c r="K29" s="30"/>
    </row>
    <row r="30" spans="1:11" hidden="1">
      <c r="A30" s="22"/>
      <c r="B30" s="2"/>
      <c r="C30" s="2"/>
      <c r="D30" s="2"/>
      <c r="E30" s="2"/>
      <c r="F30" s="2"/>
      <c r="G30" s="2"/>
      <c r="H30" s="2"/>
      <c r="I30" s="2"/>
      <c r="J30" s="2"/>
      <c r="K30" s="23"/>
    </row>
    <row r="31" spans="1:11">
      <c r="A31" s="22"/>
      <c r="B31" s="2"/>
      <c r="C31" s="2"/>
      <c r="D31" s="2"/>
      <c r="E31" s="2"/>
      <c r="F31" s="2"/>
      <c r="G31" s="2"/>
      <c r="H31" s="2"/>
      <c r="I31" s="2"/>
      <c r="J31" s="2"/>
      <c r="K31" s="23"/>
    </row>
    <row r="32" spans="1:11">
      <c r="A32" s="28" t="s">
        <v>250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27.6">
      <c r="A33" s="29" t="s">
        <v>251</v>
      </c>
      <c r="B33" s="13">
        <f>COUNTA(A5:A29)</f>
        <v>5</v>
      </c>
      <c r="C33" s="13"/>
      <c r="D33" s="29" t="s">
        <v>252</v>
      </c>
      <c r="E33" s="13">
        <f>COUNTIF(H5:H29,"Open")+COUNTIF(H5:H29,"In Progress")</f>
        <v>3</v>
      </c>
      <c r="F33" s="13"/>
      <c r="G33" s="29" t="s">
        <v>253</v>
      </c>
      <c r="H33" s="13">
        <f>COUNTIF(H5:H29,"Resolved")</f>
        <v>2</v>
      </c>
      <c r="I33" s="13"/>
      <c r="J33" s="29" t="s">
        <v>254</v>
      </c>
      <c r="K33" s="31">
        <f>IFERROR(AVERAGE(J5:J29),0)</f>
        <v>4.5</v>
      </c>
    </row>
    <row r="34" spans="1:11" ht="27.6">
      <c r="A34" s="29" t="s">
        <v>255</v>
      </c>
      <c r="B34" s="13">
        <f>COUNTIF(G5:G29,"Urgent")</f>
        <v>1</v>
      </c>
      <c r="C34" s="13"/>
      <c r="D34" s="29" t="s">
        <v>256</v>
      </c>
      <c r="E34" s="13">
        <f>COUNT(K5:K29)</f>
        <v>5</v>
      </c>
      <c r="F34" s="13"/>
      <c r="G34" s="29" t="s">
        <v>257</v>
      </c>
      <c r="H34" s="13">
        <f>COUNTIF(H5:H29,"Closed")</f>
        <v>0</v>
      </c>
      <c r="I34" s="13"/>
      <c r="J34" s="13"/>
      <c r="K34" s="13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3">
    <mergeCell ref="A1:K1"/>
    <mergeCell ref="A2:K2"/>
    <mergeCell ref="A32:K32"/>
  </mergeCells>
  <conditionalFormatting sqref="G5:G29">
    <cfRule type="expression" dxfId="4" priority="4">
      <formula>G5="Urgent"</formula>
    </cfRule>
  </conditionalFormatting>
  <conditionalFormatting sqref="H5:H29">
    <cfRule type="expression" dxfId="3" priority="1">
      <formula>H5="Resolved"</formula>
    </cfRule>
    <cfRule type="expression" dxfId="2" priority="2">
      <formula>H5="Open"</formula>
    </cfRule>
    <cfRule type="expression" dxfId="1" priority="3">
      <formula>H5="In Progress"</formula>
    </cfRule>
  </conditionalFormatting>
  <dataValidations count="4">
    <dataValidation type="list" sqref="D5:D29" xr:uid="{00000000-0002-0000-0400-000000000000}">
      <formula1>"Equipment,Maintenance,IT Support,Network,Billing,Other"</formula1>
    </dataValidation>
    <dataValidation type="list" sqref="G5:G29" xr:uid="{00000000-0002-0000-0400-000001000000}">
      <formula1>"Low,Medium,High,Urgent"</formula1>
    </dataValidation>
    <dataValidation type="list" sqref="H5:H29" xr:uid="{00000000-0002-0000-0400-000002000000}">
      <formula1>"Open,In Progress,Resolved,Closed,Cancelled"</formula1>
    </dataValidation>
    <dataValidation type="list" sqref="J5:J29" xr:uid="{00000000-0002-0000-0400-000003000000}">
      <formula1>"1,2,3,4,5"</formula1>
    </dataValidation>
  </dataValidations>
  <pageMargins left="0.7" right="0.7" top="0.75" bottom="0.75" header="0.3" footer="0.3"/>
  <pageSetup paperSize="9" scale="66" fitToHeight="0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91FA-E0BB-43F7-AB9E-AC21762A24A1}">
  <sheetPr>
    <outlinePr summaryBelow="0" summaryRight="0"/>
  </sheetPr>
  <dimension ref="A1:Z1000"/>
  <sheetViews>
    <sheetView showGridLines="0" tabSelected="1" workbookViewId="0">
      <selection activeCell="L20" sqref="L20"/>
    </sheetView>
  </sheetViews>
  <sheetFormatPr defaultColWidth="13" defaultRowHeight="15" customHeight="1"/>
  <cols>
    <col min="1" max="26" width="10" style="47" customWidth="1"/>
    <col min="27" max="16384" width="13" style="47"/>
  </cols>
  <sheetData>
    <row r="1" spans="1:26" ht="14.4">
      <c r="A1" s="45"/>
      <c r="B1" s="45"/>
      <c r="C1" s="45"/>
      <c r="D1" s="45"/>
      <c r="E1" s="45"/>
      <c r="F1" s="45"/>
      <c r="G1" s="45"/>
      <c r="H1" s="45"/>
      <c r="I1" s="45"/>
      <c r="J1" s="45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6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6">
      <c r="A3" s="48"/>
      <c r="B3" s="48"/>
      <c r="C3" s="48"/>
      <c r="D3" s="48"/>
      <c r="E3" s="48"/>
      <c r="F3" s="48"/>
      <c r="G3" s="48"/>
      <c r="H3" s="48"/>
      <c r="I3" s="48"/>
      <c r="J3" s="48"/>
      <c r="K3" s="49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>
      <c r="A4" s="48"/>
      <c r="B4" s="48"/>
      <c r="C4" s="48"/>
      <c r="D4" s="48"/>
      <c r="E4" s="48"/>
      <c r="F4" s="50"/>
      <c r="G4" s="51"/>
      <c r="H4" s="51"/>
      <c r="I4" s="51"/>
      <c r="J4" s="48"/>
      <c r="K4" s="49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>
      <c r="A5" s="48"/>
      <c r="B5" s="48"/>
      <c r="C5" s="48"/>
      <c r="D5" s="48"/>
      <c r="E5" s="48"/>
      <c r="F5" s="51"/>
      <c r="G5" s="51"/>
      <c r="H5" s="51"/>
      <c r="I5" s="51"/>
      <c r="J5" s="48"/>
      <c r="K5" s="49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>
      <c r="A6" s="48"/>
      <c r="B6" s="48"/>
      <c r="C6" s="48"/>
      <c r="D6" s="48"/>
      <c r="E6" s="48"/>
      <c r="F6" s="51"/>
      <c r="G6" s="51"/>
      <c r="H6" s="51"/>
      <c r="I6" s="51"/>
      <c r="J6" s="48"/>
      <c r="K6" s="49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>
      <c r="A7" s="48"/>
      <c r="B7" s="48"/>
      <c r="C7" s="48"/>
      <c r="D7" s="48"/>
      <c r="E7" s="48"/>
      <c r="F7" s="51"/>
      <c r="G7" s="51"/>
      <c r="H7" s="51"/>
      <c r="I7" s="51"/>
      <c r="J7" s="48"/>
      <c r="K7" s="49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>
      <c r="A8" s="48"/>
      <c r="B8" s="48"/>
      <c r="C8" s="48"/>
      <c r="D8" s="48"/>
      <c r="E8" s="48"/>
      <c r="F8" s="51"/>
      <c r="G8" s="51"/>
      <c r="H8" s="51"/>
      <c r="I8" s="51"/>
      <c r="J8" s="48"/>
      <c r="K8" s="49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>
      <c r="A9" s="48"/>
      <c r="B9" s="48"/>
      <c r="C9" s="48"/>
      <c r="D9" s="48"/>
      <c r="E9" s="48"/>
      <c r="F9" s="51"/>
      <c r="G9" s="51"/>
      <c r="H9" s="51"/>
      <c r="I9" s="51"/>
      <c r="J9" s="48"/>
      <c r="K9" s="49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>
      <c r="A10" s="48"/>
      <c r="B10" s="48"/>
      <c r="C10" s="48"/>
      <c r="D10" s="48"/>
      <c r="E10" s="48"/>
      <c r="F10" s="51"/>
      <c r="G10" s="51"/>
      <c r="H10" s="51"/>
      <c r="I10" s="51"/>
      <c r="J10" s="48"/>
      <c r="K10" s="49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customHeight="1">
      <c r="A11" s="48"/>
      <c r="B11" s="48"/>
      <c r="C11" s="48"/>
      <c r="D11" s="48"/>
      <c r="E11" s="48"/>
      <c r="F11" s="51"/>
      <c r="G11" s="51"/>
      <c r="H11" s="51"/>
      <c r="I11" s="51"/>
      <c r="J11" s="48"/>
      <c r="K11" s="49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>
      <c r="A12" s="48"/>
      <c r="B12" s="48"/>
      <c r="C12" s="48"/>
      <c r="D12" s="48"/>
      <c r="E12" s="48"/>
      <c r="F12" s="51"/>
      <c r="G12" s="51"/>
      <c r="H12" s="51"/>
      <c r="I12" s="51"/>
      <c r="J12" s="48"/>
      <c r="K12" s="49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>
      <c r="A13" s="48"/>
      <c r="B13" s="48"/>
      <c r="C13" s="48"/>
      <c r="D13" s="48"/>
      <c r="E13" s="48"/>
      <c r="F13" s="51"/>
      <c r="G13" s="51"/>
      <c r="H13" s="51"/>
      <c r="I13" s="51"/>
      <c r="J13" s="48"/>
      <c r="K13" s="49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>
      <c r="A14" s="56" t="s">
        <v>258</v>
      </c>
      <c r="B14" s="57"/>
      <c r="C14" s="57"/>
      <c r="D14" s="57"/>
      <c r="E14" s="48"/>
      <c r="F14" s="56" t="s">
        <v>259</v>
      </c>
      <c r="G14" s="57"/>
      <c r="H14" s="57"/>
      <c r="I14" s="57"/>
      <c r="J14" s="48"/>
      <c r="K14" s="49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>
      <c r="A15" s="57"/>
      <c r="B15" s="57"/>
      <c r="C15" s="57"/>
      <c r="D15" s="57"/>
      <c r="E15" s="48"/>
      <c r="F15" s="57"/>
      <c r="G15" s="57"/>
      <c r="H15" s="57"/>
      <c r="I15" s="57"/>
      <c r="J15" s="48"/>
      <c r="K15" s="49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>
      <c r="A16" s="52" t="s">
        <v>260</v>
      </c>
      <c r="B16" s="53"/>
      <c r="C16" s="53"/>
      <c r="D16" s="53"/>
      <c r="E16" s="54"/>
      <c r="F16" s="52" t="s">
        <v>261</v>
      </c>
      <c r="G16" s="53"/>
      <c r="H16" s="53"/>
      <c r="I16" s="53"/>
      <c r="J16" s="48"/>
      <c r="K16" s="49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>
      <c r="A17" s="53"/>
      <c r="B17" s="53"/>
      <c r="C17" s="53"/>
      <c r="D17" s="53"/>
      <c r="E17" s="54"/>
      <c r="F17" s="53"/>
      <c r="G17" s="53"/>
      <c r="H17" s="53"/>
      <c r="I17" s="53"/>
      <c r="J17" s="48"/>
      <c r="K17" s="49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>
      <c r="A19" s="48"/>
      <c r="B19" s="48"/>
      <c r="C19" s="56" t="s">
        <v>262</v>
      </c>
      <c r="D19" s="57"/>
      <c r="E19" s="48"/>
      <c r="F19" s="48"/>
      <c r="G19" s="48"/>
      <c r="H19" s="48"/>
      <c r="I19" s="48"/>
      <c r="J19" s="48"/>
      <c r="K19" s="49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>
      <c r="A20" s="48"/>
      <c r="B20" s="48"/>
      <c r="C20" s="57"/>
      <c r="D20" s="57"/>
      <c r="E20" s="48"/>
      <c r="F20" s="48"/>
      <c r="G20" s="48"/>
      <c r="H20" s="48"/>
      <c r="I20" s="48"/>
      <c r="J20" s="48"/>
      <c r="K20" s="49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9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>
      <c r="A22" s="48"/>
      <c r="B22" s="48"/>
      <c r="C22" s="56" t="s">
        <v>262</v>
      </c>
      <c r="D22" s="57"/>
      <c r="E22" s="48"/>
      <c r="F22" s="48"/>
      <c r="G22" s="48"/>
      <c r="H22" s="48"/>
      <c r="I22" s="48"/>
      <c r="J22" s="48"/>
      <c r="K22" s="49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>
      <c r="A23" s="48"/>
      <c r="B23" s="48"/>
      <c r="C23" s="57"/>
      <c r="D23" s="57"/>
      <c r="E23" s="48"/>
      <c r="F23" s="48"/>
      <c r="G23" s="48"/>
      <c r="H23" s="48"/>
      <c r="I23" s="48"/>
      <c r="J23" s="48"/>
      <c r="K23" s="49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9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9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9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9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>
      <c r="A29" s="48"/>
      <c r="B29" s="48"/>
      <c r="C29" s="48"/>
      <c r="D29" s="48"/>
      <c r="E29" s="48"/>
      <c r="F29" s="56" t="s">
        <v>263</v>
      </c>
      <c r="G29" s="57"/>
      <c r="H29" s="57"/>
      <c r="I29" s="57"/>
      <c r="J29" s="48"/>
      <c r="K29" s="49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>
      <c r="A30" s="48"/>
      <c r="B30" s="48"/>
      <c r="C30" s="48"/>
      <c r="D30" s="48"/>
      <c r="E30" s="48"/>
      <c r="F30" s="57"/>
      <c r="G30" s="57"/>
      <c r="H30" s="57"/>
      <c r="I30" s="57"/>
      <c r="J30" s="48"/>
      <c r="K30" s="49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>
      <c r="A32" s="48"/>
      <c r="B32" s="48"/>
      <c r="C32" s="48"/>
      <c r="D32" s="48"/>
      <c r="E32" s="48"/>
      <c r="F32" s="49"/>
      <c r="G32" s="49"/>
      <c r="H32" s="49"/>
      <c r="I32" s="49"/>
      <c r="J32" s="48"/>
      <c r="K32" s="49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>
      <c r="A33" s="48"/>
      <c r="B33" s="48"/>
      <c r="C33" s="48"/>
      <c r="D33" s="48"/>
      <c r="E33" s="48"/>
      <c r="F33" s="49"/>
      <c r="G33" s="49"/>
      <c r="H33" s="49"/>
      <c r="I33" s="49"/>
      <c r="J33" s="48"/>
      <c r="K33" s="49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9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9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>
      <c r="A36" s="56" t="s">
        <v>264</v>
      </c>
      <c r="B36" s="57"/>
      <c r="C36" s="57"/>
      <c r="D36" s="57"/>
      <c r="E36" s="48"/>
      <c r="F36" s="48"/>
      <c r="G36" s="48"/>
      <c r="H36" s="48"/>
      <c r="I36" s="48"/>
      <c r="J36" s="48"/>
      <c r="K36" s="49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>
      <c r="A37" s="57"/>
      <c r="B37" s="57"/>
      <c r="C37" s="57"/>
      <c r="D37" s="57"/>
      <c r="E37" s="48"/>
      <c r="F37" s="48"/>
      <c r="G37" s="48"/>
      <c r="H37" s="48"/>
      <c r="I37" s="48"/>
      <c r="J37" s="48"/>
      <c r="K37" s="49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9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9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9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9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9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9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>
      <c r="A46" s="56" t="s">
        <v>265</v>
      </c>
      <c r="B46" s="57"/>
      <c r="C46" s="57"/>
      <c r="D46" s="57"/>
      <c r="E46" s="48"/>
      <c r="F46" s="48"/>
      <c r="G46" s="48"/>
      <c r="H46" s="48"/>
      <c r="I46" s="48"/>
      <c r="J46" s="48"/>
      <c r="K46" s="49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>
      <c r="A47" s="57"/>
      <c r="B47" s="57"/>
      <c r="C47" s="57"/>
      <c r="D47" s="57"/>
      <c r="E47" s="48"/>
      <c r="F47" s="55"/>
      <c r="G47" s="51"/>
      <c r="H47" s="51"/>
      <c r="I47" s="51"/>
      <c r="J47" s="48"/>
      <c r="K47" s="49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>
      <c r="A48" s="49"/>
      <c r="B48" s="49"/>
      <c r="C48" s="49"/>
      <c r="D48" s="49"/>
      <c r="E48" s="48"/>
      <c r="F48" s="51"/>
      <c r="G48" s="51"/>
      <c r="H48" s="51"/>
      <c r="I48" s="51"/>
      <c r="J48" s="48"/>
      <c r="K48" s="49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9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9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9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9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9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9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9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9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9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9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9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9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9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9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9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9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9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9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9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9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9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9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9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9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9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9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9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9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9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9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9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9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9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9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9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9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9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9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9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9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9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9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9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9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9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9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9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9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9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9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9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9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9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9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9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9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9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9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9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9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9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9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9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9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9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9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9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9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9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9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9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9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9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5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5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5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5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5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5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5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5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5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5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5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5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5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5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5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5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5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5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5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5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EF26DBBF-910C-4F4F-A896-C50275756EB7}"/>
    <hyperlink ref="F14" r:id="rId2" xr:uid="{87A6D627-CC96-4B5B-BF94-761C65DF9D01}"/>
    <hyperlink ref="C19" r:id="rId3" xr:uid="{958F8CD8-4B64-4C5F-B396-ADE2E2A67669}"/>
    <hyperlink ref="C22" r:id="rId4" xr:uid="{7325353D-1345-417C-9CEC-3772A3EBBE4D}"/>
    <hyperlink ref="F29" r:id="rId5" xr:uid="{165DE612-6895-4428-8CEA-A6B6D1AAE100}"/>
    <hyperlink ref="A36" r:id="rId6" display="Use our BEP Calculator" xr:uid="{57720F58-C170-4B8B-BA61-B21868F38663}"/>
    <hyperlink ref="A46" r:id="rId7" xr:uid="{1784D4A3-EC7A-41F6-BD41-647F685F0B4D}"/>
    <hyperlink ref="A14:D15" r:id="rId8" display="Start a Free 14-Day Trial" xr:uid="{D03A66CF-57DF-4349-8CAD-FA628A42908F}"/>
    <hyperlink ref="F14:I15" r:id="rId9" display="Choose your next Plan" xr:uid="{B9A55AC4-6C07-4BF7-8063-2FDB7324F657}"/>
    <hyperlink ref="F29:I30" r:id="rId10" display="Read our Articles &amp; Case Stories" xr:uid="{EB5BA106-20B1-4694-9D99-491ECBA90B23}"/>
    <hyperlink ref="A36:D37" r:id="rId11" display="Use our online calculators and generators" xr:uid="{F00FEAE1-3C8D-4582-BDE5-101D3B069A3D}"/>
    <hyperlink ref="A46:D47" r:id="rId12" display="Use 4 Inventory Checklists" xr:uid="{75172A3E-3F99-4910-B944-B8E0CBF11DD9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Start Here</vt:lpstr>
      <vt:lpstr>Basic Service Report</vt:lpstr>
      <vt:lpstr>Maintenance &amp; Field Service</vt:lpstr>
      <vt:lpstr>Multi-Service Tracker</vt:lpstr>
      <vt:lpstr>Customer Service Log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cp:lastPrinted>2026-05-21T06:38:42Z</cp:lastPrinted>
  <dcterms:modified xsi:type="dcterms:W3CDTF">2026-05-21T11:25:42Z</dcterms:modified>
</cp:coreProperties>
</file>