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C364BCD5-5707-4188-8A7E-6ED4BD1141E9}" xr6:coauthVersionLast="47" xr6:coauthVersionMax="47" xr10:uidLastSave="{00000000-0000-0000-0000-000000000000}"/>
  <bookViews>
    <workbookView xWindow="-108" yWindow="-108" windowWidth="23256" windowHeight="12576" firstSheet="4" activeTab="9" xr2:uid="{00000000-000D-0000-FFFF-FFFF00000000}"/>
  </bookViews>
  <sheets>
    <sheet name="Lists" sheetId="1" r:id="rId1"/>
    <sheet name="Instructions" sheetId="2" r:id="rId2"/>
    <sheet name="Vehicle Master" sheetId="3" r:id="rId3"/>
    <sheet name="Single Vehicle Log" sheetId="4" r:id="rId4"/>
    <sheet name="Fleet Register" sheetId="5" r:id="rId5"/>
    <sheet name="Repair Costs" sheetId="6" r:id="rId6"/>
    <sheet name="Preventive Tracker" sheetId="7" r:id="rId7"/>
    <sheet name="Dashboard" sheetId="8" r:id="rId8"/>
    <sheet name="Printable Report" sheetId="9" r:id="rId9"/>
    <sheet name="Try Kladana for Free" sheetId="10" r:id="rId10"/>
  </sheets>
  <externalReferences>
    <externalReference r:id="rId11"/>
  </externalReferences>
  <definedNames>
    <definedName name="factors">[1]Methods!$B$2:$B$7</definedName>
    <definedName name="methods">[1]Methods!$A$2:$A$7</definedName>
    <definedName name="noswitch">[1]Methods!$C$2:$C$7</definedName>
  </definedNames>
  <calcPr calcId="191029"/>
</workbook>
</file>

<file path=xl/calcChain.xml><?xml version="1.0" encoding="utf-8"?>
<calcChain xmlns="http://schemas.openxmlformats.org/spreadsheetml/2006/main">
  <c r="G4" i="7" l="1"/>
  <c r="J4" i="7" s="1"/>
  <c r="B16" i="9"/>
  <c r="B15" i="9"/>
  <c r="B14" i="9"/>
  <c r="A4" i="8"/>
  <c r="L32" i="7"/>
  <c r="H32" i="7"/>
  <c r="K32" i="7" s="1"/>
  <c r="G32" i="7"/>
  <c r="J32" i="7" s="1"/>
  <c r="L31" i="7"/>
  <c r="H31" i="7"/>
  <c r="K31" i="7" s="1"/>
  <c r="G31" i="7"/>
  <c r="J31" i="7" s="1"/>
  <c r="L30" i="7"/>
  <c r="H30" i="7"/>
  <c r="K30" i="7" s="1"/>
  <c r="G30" i="7"/>
  <c r="J30" i="7" s="1"/>
  <c r="L29" i="7"/>
  <c r="H29" i="7"/>
  <c r="K29" i="7" s="1"/>
  <c r="G29" i="7"/>
  <c r="J29" i="7" s="1"/>
  <c r="L28" i="7"/>
  <c r="H28" i="7"/>
  <c r="K28" i="7" s="1"/>
  <c r="G28" i="7"/>
  <c r="J28" i="7" s="1"/>
  <c r="L27" i="7"/>
  <c r="H27" i="7"/>
  <c r="K27" i="7" s="1"/>
  <c r="G27" i="7"/>
  <c r="J27" i="7" s="1"/>
  <c r="L26" i="7"/>
  <c r="H26" i="7"/>
  <c r="K26" i="7" s="1"/>
  <c r="G26" i="7"/>
  <c r="J26" i="7" s="1"/>
  <c r="L25" i="7"/>
  <c r="H25" i="7"/>
  <c r="K25" i="7" s="1"/>
  <c r="G25" i="7"/>
  <c r="J25" i="7" s="1"/>
  <c r="L24" i="7"/>
  <c r="H24" i="7"/>
  <c r="K24" i="7" s="1"/>
  <c r="G24" i="7"/>
  <c r="J24" i="7" s="1"/>
  <c r="L23" i="7"/>
  <c r="J23" i="7"/>
  <c r="H23" i="7"/>
  <c r="K23" i="7" s="1"/>
  <c r="G23" i="7"/>
  <c r="L22" i="7"/>
  <c r="K22" i="7"/>
  <c r="H22" i="7"/>
  <c r="G22" i="7"/>
  <c r="J22" i="7" s="1"/>
  <c r="L21" i="7"/>
  <c r="H21" i="7"/>
  <c r="K21" i="7" s="1"/>
  <c r="G21" i="7"/>
  <c r="J21" i="7" s="1"/>
  <c r="L20" i="7"/>
  <c r="H20" i="7"/>
  <c r="K20" i="7" s="1"/>
  <c r="G20" i="7"/>
  <c r="J20" i="7" s="1"/>
  <c r="L19" i="7"/>
  <c r="K19" i="7"/>
  <c r="H19" i="7"/>
  <c r="G19" i="7"/>
  <c r="J19" i="7" s="1"/>
  <c r="L18" i="7"/>
  <c r="K18" i="7"/>
  <c r="H18" i="7"/>
  <c r="G18" i="7"/>
  <c r="J18" i="7" s="1"/>
  <c r="L17" i="7"/>
  <c r="J17" i="7"/>
  <c r="H17" i="7"/>
  <c r="K17" i="7" s="1"/>
  <c r="G17" i="7"/>
  <c r="L16" i="7"/>
  <c r="H16" i="7"/>
  <c r="K16" i="7" s="1"/>
  <c r="G16" i="7"/>
  <c r="J16" i="7" s="1"/>
  <c r="L15" i="7"/>
  <c r="K15" i="7"/>
  <c r="J15" i="7"/>
  <c r="H15" i="7"/>
  <c r="G15" i="7"/>
  <c r="L14" i="7"/>
  <c r="K14" i="7"/>
  <c r="H14" i="7"/>
  <c r="G14" i="7"/>
  <c r="J14" i="7" s="1"/>
  <c r="L13" i="7"/>
  <c r="H13" i="7"/>
  <c r="K13" i="7" s="1"/>
  <c r="G13" i="7"/>
  <c r="J13" i="7" s="1"/>
  <c r="L12" i="7"/>
  <c r="K12" i="7"/>
  <c r="J12" i="7"/>
  <c r="H12" i="7"/>
  <c r="G12" i="7"/>
  <c r="L11" i="7"/>
  <c r="J11" i="7"/>
  <c r="H11" i="7"/>
  <c r="K11" i="7" s="1"/>
  <c r="G11" i="7"/>
  <c r="L10" i="7"/>
  <c r="K10" i="7"/>
  <c r="H10" i="7"/>
  <c r="G10" i="7"/>
  <c r="J10" i="7" s="1"/>
  <c r="L9" i="7"/>
  <c r="H9" i="7"/>
  <c r="K9" i="7" s="1"/>
  <c r="G9" i="7"/>
  <c r="J9" i="7" s="1"/>
  <c r="H8" i="7"/>
  <c r="K8" i="7" s="1"/>
  <c r="G8" i="7"/>
  <c r="J8" i="7" s="1"/>
  <c r="L8" i="7" s="1"/>
  <c r="H7" i="7"/>
  <c r="K7" i="7" s="1"/>
  <c r="G7" i="7"/>
  <c r="J7" i="7" s="1"/>
  <c r="H6" i="7"/>
  <c r="K6" i="7" s="1"/>
  <c r="G6" i="7"/>
  <c r="J6" i="7" s="1"/>
  <c r="K5" i="7"/>
  <c r="H5" i="7"/>
  <c r="G5" i="7"/>
  <c r="J5" i="7" s="1"/>
  <c r="L5" i="7" s="1"/>
  <c r="H4" i="7"/>
  <c r="K4" i="7" s="1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R32" i="5"/>
  <c r="O32" i="5"/>
  <c r="R31" i="5"/>
  <c r="O31" i="5"/>
  <c r="R30" i="5"/>
  <c r="O30" i="5"/>
  <c r="R29" i="5"/>
  <c r="O29" i="5"/>
  <c r="R28" i="5"/>
  <c r="O28" i="5"/>
  <c r="R27" i="5"/>
  <c r="O27" i="5"/>
  <c r="R26" i="5"/>
  <c r="O26" i="5"/>
  <c r="R25" i="5"/>
  <c r="O25" i="5"/>
  <c r="R24" i="5"/>
  <c r="O24" i="5"/>
  <c r="R23" i="5"/>
  <c r="O23" i="5"/>
  <c r="R22" i="5"/>
  <c r="O22" i="5"/>
  <c r="R21" i="5"/>
  <c r="O21" i="5"/>
  <c r="R20" i="5"/>
  <c r="O20" i="5"/>
  <c r="R19" i="5"/>
  <c r="O19" i="5"/>
  <c r="R18" i="5"/>
  <c r="O18" i="5"/>
  <c r="R17" i="5"/>
  <c r="O17" i="5"/>
  <c r="R16" i="5"/>
  <c r="O16" i="5"/>
  <c r="R15" i="5"/>
  <c r="O15" i="5"/>
  <c r="R14" i="5"/>
  <c r="O14" i="5"/>
  <c r="R13" i="5"/>
  <c r="O13" i="5"/>
  <c r="R12" i="5"/>
  <c r="O12" i="5"/>
  <c r="R11" i="5"/>
  <c r="O11" i="5"/>
  <c r="R10" i="5"/>
  <c r="O10" i="5"/>
  <c r="R9" i="5"/>
  <c r="O9" i="5"/>
  <c r="R8" i="5"/>
  <c r="O8" i="5"/>
  <c r="R7" i="5"/>
  <c r="O7" i="5"/>
  <c r="E12" i="8" s="1"/>
  <c r="R6" i="5"/>
  <c r="O6" i="5"/>
  <c r="E11" i="8" s="1"/>
  <c r="R5" i="5"/>
  <c r="O5" i="5"/>
  <c r="E10" i="8" s="1"/>
  <c r="R4" i="5"/>
  <c r="O4" i="5"/>
  <c r="M32" i="4"/>
  <c r="F32" i="4"/>
  <c r="M31" i="4"/>
  <c r="F31" i="4"/>
  <c r="M30" i="4"/>
  <c r="F30" i="4"/>
  <c r="M29" i="4"/>
  <c r="F29" i="4"/>
  <c r="M28" i="4"/>
  <c r="F28" i="4"/>
  <c r="M27" i="4"/>
  <c r="F27" i="4"/>
  <c r="M26" i="4"/>
  <c r="F26" i="4"/>
  <c r="M25" i="4"/>
  <c r="F25" i="4"/>
  <c r="M24" i="4"/>
  <c r="F24" i="4"/>
  <c r="M23" i="4"/>
  <c r="F23" i="4"/>
  <c r="M22" i="4"/>
  <c r="F22" i="4"/>
  <c r="M21" i="4"/>
  <c r="F21" i="4"/>
  <c r="M20" i="4"/>
  <c r="F20" i="4"/>
  <c r="M19" i="4"/>
  <c r="F19" i="4"/>
  <c r="M18" i="4"/>
  <c r="F18" i="4"/>
  <c r="M17" i="4"/>
  <c r="F17" i="4"/>
  <c r="M16" i="4"/>
  <c r="F16" i="4"/>
  <c r="M15" i="4"/>
  <c r="F15" i="4"/>
  <c r="M14" i="4"/>
  <c r="F14" i="4"/>
  <c r="M13" i="4"/>
  <c r="F13" i="4"/>
  <c r="M12" i="4"/>
  <c r="F12" i="4"/>
  <c r="M11" i="4"/>
  <c r="F11" i="4"/>
  <c r="M10" i="4"/>
  <c r="F10" i="4"/>
  <c r="M9" i="4"/>
  <c r="F9" i="4"/>
  <c r="M8" i="4"/>
  <c r="F8" i="4"/>
  <c r="M7" i="4"/>
  <c r="F7" i="4"/>
  <c r="M6" i="4"/>
  <c r="F6" i="4"/>
  <c r="M5" i="4"/>
  <c r="F5" i="4"/>
  <c r="M4" i="4"/>
  <c r="F4" i="4"/>
  <c r="L4" i="7" l="1"/>
  <c r="L6" i="7"/>
  <c r="L7" i="7"/>
  <c r="C4" i="8"/>
  <c r="E4" i="8"/>
  <c r="G4" i="8"/>
  <c r="B9" i="8"/>
  <c r="E9" i="8"/>
  <c r="B10" i="8"/>
  <c r="B11" i="8"/>
  <c r="E13" i="8"/>
</calcChain>
</file>

<file path=xl/sharedStrings.xml><?xml version="1.0" encoding="utf-8"?>
<sst xmlns="http://schemas.openxmlformats.org/spreadsheetml/2006/main" count="332" uniqueCount="214">
  <si>
    <t>Service Types</t>
  </si>
  <si>
    <t>Statuses</t>
  </si>
  <si>
    <t>Vehicle Types</t>
  </si>
  <si>
    <t>Fuel Types</t>
  </si>
  <si>
    <t>Inspection</t>
  </si>
  <si>
    <t>Scheduled</t>
  </si>
  <si>
    <t>Car</t>
  </si>
  <si>
    <t>Petrol</t>
  </si>
  <si>
    <t>Oil Change</t>
  </si>
  <si>
    <t>Due Soon</t>
  </si>
  <si>
    <t>Van</t>
  </si>
  <si>
    <t>Diesel</t>
  </si>
  <si>
    <t>Tire Service</t>
  </si>
  <si>
    <t>Overdue</t>
  </si>
  <si>
    <t>Truck</t>
  </si>
  <si>
    <t>Electric</t>
  </si>
  <si>
    <t>Brake Service</t>
  </si>
  <si>
    <t>Completed</t>
  </si>
  <si>
    <t>Bus</t>
  </si>
  <si>
    <t>Hybrid</t>
  </si>
  <si>
    <t>Preventive Maintenance</t>
  </si>
  <si>
    <t>Cancelled</t>
  </si>
  <si>
    <t>Construction Vehicle</t>
  </si>
  <si>
    <t>CNG</t>
  </si>
  <si>
    <t>Repair</t>
  </si>
  <si>
    <t>Motorcycle</t>
  </si>
  <si>
    <t>LPG</t>
  </si>
  <si>
    <t>Other</t>
  </si>
  <si>
    <t>Vehicle Maintenance Report Workbook</t>
  </si>
  <si>
    <t>How to Use This Workbook</t>
  </si>
  <si>
    <t>Step</t>
  </si>
  <si>
    <t>Action</t>
  </si>
  <si>
    <t>What to Do</t>
  </si>
  <si>
    <t>Why It Matters</t>
  </si>
  <si>
    <t>Sheet</t>
  </si>
  <si>
    <t>Tip</t>
  </si>
  <si>
    <t>Add vehicles</t>
  </si>
  <si>
    <t>Enter each vehicle once in Vehicle Master.</t>
  </si>
  <si>
    <t>Keeps IDs consistent across all records.</t>
  </si>
  <si>
    <t>Vehicle Master</t>
  </si>
  <si>
    <t>Use one unique Vehicle ID per unit.</t>
  </si>
  <si>
    <t>Log service work</t>
  </si>
  <si>
    <t>Add every inspection, service, or repair on the same day.</t>
  </si>
  <si>
    <t>Prevents missing records and cost gaps.</t>
  </si>
  <si>
    <t>Single Vehicle Log / Fleet Register</t>
  </si>
  <si>
    <t>Attach invoice or receipt links where possible.</t>
  </si>
  <si>
    <t>Track repair costs</t>
  </si>
  <si>
    <t>Separate parts, labor, tax, towing, and other costs.</t>
  </si>
  <si>
    <t>Makes cost analysis clearer.</t>
  </si>
  <si>
    <t>Repair Costs</t>
  </si>
  <si>
    <t>Do not combine all costs in one field.</t>
  </si>
  <si>
    <t>Plan preventive work</t>
  </si>
  <si>
    <t>Set both the next service date and next service mileage.</t>
  </si>
  <si>
    <t>Catches date-based and mileage-based service.</t>
  </si>
  <si>
    <t>Preventive Tracker</t>
  </si>
  <si>
    <t>Review overdue and due-soon rows weekly.</t>
  </si>
  <si>
    <t>Review the dashboard</t>
  </si>
  <si>
    <t>Check overdue vehicles, upcoming work, and total cost.</t>
  </si>
  <si>
    <t>Supports weekly fleet decisions.</t>
  </si>
  <si>
    <t>Dashboard</t>
  </si>
  <si>
    <t>Filter source sheets before investigating outliers.</t>
  </si>
  <si>
    <t>Print a report</t>
  </si>
  <si>
    <t>Select a vehicle ID and date range in Printable Report.</t>
  </si>
  <si>
    <t>Creates a clean service history for review.</t>
  </si>
  <si>
    <t>Printable Report</t>
  </si>
  <si>
    <t>Use landscape orientation when printing.</t>
  </si>
  <si>
    <t>Workbook Details</t>
  </si>
  <si>
    <t>Main use</t>
  </si>
  <si>
    <t>Vehicle service, repair cost, and preventive maintenance tracking</t>
  </si>
  <si>
    <t>Best for</t>
  </si>
  <si>
    <t>Small fleets, workshops, delivery teams, and company vehicles</t>
  </si>
  <si>
    <t>Vehicle Master List</t>
  </si>
  <si>
    <t>Vehicle ID</t>
  </si>
  <si>
    <t>Registration No.</t>
  </si>
  <si>
    <t>Make</t>
  </si>
  <si>
    <t>Model</t>
  </si>
  <si>
    <t>Year</t>
  </si>
  <si>
    <t>Vehicle Type</t>
  </si>
  <si>
    <t>Fuel Type</t>
  </si>
  <si>
    <t>Assigned Driver</t>
  </si>
  <si>
    <t>Purchase Date</t>
  </si>
  <si>
    <t>Current Mileage</t>
  </si>
  <si>
    <t>Active Status</t>
  </si>
  <si>
    <t>VAN-001</t>
  </si>
  <si>
    <t>ABC-101</t>
  </si>
  <si>
    <t>Ford</t>
  </si>
  <si>
    <t>Transit</t>
  </si>
  <si>
    <t>Maria Cole</t>
  </si>
  <si>
    <t>Active</t>
  </si>
  <si>
    <t>VAN-002</t>
  </si>
  <si>
    <t>ABC-102</t>
  </si>
  <si>
    <t>Toyota</t>
  </si>
  <si>
    <t>Hiace</t>
  </si>
  <si>
    <t>Daniel Kim</t>
  </si>
  <si>
    <t>VAN-003</t>
  </si>
  <si>
    <t>ABC-103</t>
  </si>
  <si>
    <t>Mercedes-Benz</t>
  </si>
  <si>
    <t>Sprinter</t>
  </si>
  <si>
    <t>Aisha Khan</t>
  </si>
  <si>
    <t>TRK-001</t>
  </si>
  <si>
    <t>TRK-550</t>
  </si>
  <si>
    <t>Isuzu</t>
  </si>
  <si>
    <t>N-Series</t>
  </si>
  <si>
    <t>Samuel Lee</t>
  </si>
  <si>
    <t>Single Vehicle Maintenance Log</t>
  </si>
  <si>
    <t>Service Date</t>
  </si>
  <si>
    <t>Service Type</t>
  </si>
  <si>
    <t>Start Mileage</t>
  </si>
  <si>
    <t>End Mileage</t>
  </si>
  <si>
    <t>Mileage Difference</t>
  </si>
  <si>
    <t>Service Details</t>
  </si>
  <si>
    <t>Parts Used</t>
  </si>
  <si>
    <t>Parts Cost</t>
  </si>
  <si>
    <t>Labor Cost</t>
  </si>
  <si>
    <t>Tax</t>
  </si>
  <si>
    <t>Other Cost</t>
  </si>
  <si>
    <t>Total Cost</t>
  </si>
  <si>
    <t>Next Service Date</t>
  </si>
  <si>
    <t>Next Service Mileage</t>
  </si>
  <si>
    <t>Remarks</t>
  </si>
  <si>
    <t>Oil and filter changed</t>
  </si>
  <si>
    <t>Oil filter, engine oil</t>
  </si>
  <si>
    <t>No issues found</t>
  </si>
  <si>
    <t>Front tires rotated</t>
  </si>
  <si>
    <t>None</t>
  </si>
  <si>
    <t>Check tread next visit</t>
  </si>
  <si>
    <t>Brake and fluid inspection</t>
  </si>
  <si>
    <t>Brake fluid</t>
  </si>
  <si>
    <t>Rear pads may need replacement</t>
  </si>
  <si>
    <t>Fleet Maintenance Register</t>
  </si>
  <si>
    <t>Driver</t>
  </si>
  <si>
    <t>Workshop</t>
  </si>
  <si>
    <t>Invoice No.</t>
  </si>
  <si>
    <t>Towing</t>
  </si>
  <si>
    <t>Status</t>
  </si>
  <si>
    <t>Metro Auto</t>
  </si>
  <si>
    <t>INV-1001</t>
  </si>
  <si>
    <t>Routine inspection</t>
  </si>
  <si>
    <t>Northside Garage</t>
  </si>
  <si>
    <t>INV-1002</t>
  </si>
  <si>
    <t>Cooling system repair</t>
  </si>
  <si>
    <t>Central Workshop</t>
  </si>
  <si>
    <t>INV-1003</t>
  </si>
  <si>
    <t>Front brake service</t>
  </si>
  <si>
    <t>Heavy Duty Auto</t>
  </si>
  <si>
    <t>INV-1004</t>
  </si>
  <si>
    <t>Vehicle Repair Cost Report</t>
  </si>
  <si>
    <t>Repair ID</t>
  </si>
  <si>
    <t>Repair Date</t>
  </si>
  <si>
    <t>Fault Category</t>
  </si>
  <si>
    <t>Fault Description</t>
  </si>
  <si>
    <t>Technician</t>
  </si>
  <si>
    <t>Downtime Days</t>
  </si>
  <si>
    <t>Receipt / Document Link</t>
  </si>
  <si>
    <t>R-1001</t>
  </si>
  <si>
    <t>Cooling</t>
  </si>
  <si>
    <t>Radiator hose and coolant leak</t>
  </si>
  <si>
    <t>Alex Morgan</t>
  </si>
  <si>
    <t>R-1002</t>
  </si>
  <si>
    <t>Brakes</t>
  </si>
  <si>
    <t>Front pads and rotor service</t>
  </si>
  <si>
    <t>Priya Shah</t>
  </si>
  <si>
    <t>R-1003</t>
  </si>
  <si>
    <t>Electrical</t>
  </si>
  <si>
    <t>Battery replacement</t>
  </si>
  <si>
    <t>Chris Evans</t>
  </si>
  <si>
    <t>INV-0988</t>
  </si>
  <si>
    <t>R-1004</t>
  </si>
  <si>
    <t>Tires</t>
  </si>
  <si>
    <t>Two rear tires replaced</t>
  </si>
  <si>
    <t>Mia Lopez</t>
  </si>
  <si>
    <t>INV-0955</t>
  </si>
  <si>
    <t>Preventive Maintenance Tracker</t>
  </si>
  <si>
    <t>Task</t>
  </si>
  <si>
    <t>Interval Months</t>
  </si>
  <si>
    <t>Interval KM</t>
  </si>
  <si>
    <t>Last Service Date</t>
  </si>
  <si>
    <t>Last Service Mileage</t>
  </si>
  <si>
    <t>Date Status</t>
  </si>
  <si>
    <t>Mileage Status</t>
  </si>
  <si>
    <t>Overall Status</t>
  </si>
  <si>
    <t>Assigned To</t>
  </si>
  <si>
    <t>Notes</t>
  </si>
  <si>
    <t>Cooling System Check</t>
  </si>
  <si>
    <t>Brake Inspection</t>
  </si>
  <si>
    <t>Tire Rotation</t>
  </si>
  <si>
    <t>Vehicle Maintenance Dashboard</t>
  </si>
  <si>
    <t>Active Vehicles</t>
  </si>
  <si>
    <t>Total Maintenance Cost</t>
  </si>
  <si>
    <t>Overdue Services</t>
  </si>
  <si>
    <t>Due Within 30 Days</t>
  </si>
  <si>
    <t>Status Summary</t>
  </si>
  <si>
    <t>Maintenance Cost by Vehicle</t>
  </si>
  <si>
    <t>Count</t>
  </si>
  <si>
    <t>Printable Vehicle Service History</t>
  </si>
  <si>
    <t>Selected Vehicle ID</t>
  </si>
  <si>
    <t>Start Date</t>
  </si>
  <si>
    <t>End Date</t>
  </si>
  <si>
    <t>Prepared On</t>
  </si>
  <si>
    <t>Mileage</t>
  </si>
  <si>
    <t>INV-1010</t>
  </si>
  <si>
    <t>INV-1014</t>
  </si>
  <si>
    <t>Report Summary</t>
  </si>
  <si>
    <t>Number of Records</t>
  </si>
  <si>
    <t>Latest Mileage</t>
  </si>
  <si>
    <t>Start a Free 14-Day Trial</t>
  </si>
  <si>
    <t>Choose your next Plan</t>
  </si>
  <si>
    <t>With no limits</t>
  </si>
  <si>
    <t>Starting with $60 per Year</t>
  </si>
  <si>
    <r>
      <rPr>
        <b/>
        <u/>
        <sz val="12"/>
        <color rgb="FFFFFFFF"/>
        <rFont val="Calibri"/>
        <family val="2"/>
        <charset val="204"/>
      </rPr>
      <t>Subscribe</t>
    </r>
  </si>
  <si>
    <t>Subscribe</t>
  </si>
  <si>
    <t>Read our Articles &amp; Case Stories</t>
  </si>
  <si>
    <t>Use our BEP Calculator</t>
  </si>
  <si>
    <t>Use 4 Inventory Checklists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</si>
</sst>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\$#,##0.00"/>
    <numFmt numFmtId="167" formatCode="yyyy\-mm\-dd;@"/>
  </numFmts>
  <fonts count="17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1"/>
      <color rgb="FF1F1F1F"/>
      <name val="Carlito"/>
    </font>
    <font>
      <b/>
      <sz val="11"/>
      <name val="Carlito"/>
    </font>
    <font>
      <b/>
      <sz val="14"/>
      <color rgb="FF1F4E78"/>
      <name val="Carlito"/>
    </font>
    <font>
      <sz val="11"/>
      <name val="Carlito"/>
    </font>
    <font>
      <u/>
      <sz val="11"/>
      <color theme="10"/>
      <name val="Carlito"/>
    </font>
    <font>
      <sz val="10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name val="Arial"/>
      <family val="2"/>
      <charset val="204"/>
    </font>
    <font>
      <b/>
      <u/>
      <sz val="12"/>
      <color rgb="FFFFFFFF"/>
      <name val="Calibri"/>
      <family val="2"/>
      <charset val="204"/>
    </font>
    <font>
      <b/>
      <sz val="12"/>
      <color theme="1"/>
      <name val="Calibri"/>
      <family val="2"/>
      <charset val="204"/>
    </font>
    <font>
      <u/>
      <sz val="11"/>
      <color theme="0"/>
      <name val="Carlito"/>
    </font>
  </fonts>
  <fills count="9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6F9"/>
      </patternFill>
    </fill>
    <fill>
      <patternFill patternType="solid">
        <fgColor rgb="FFFFFFFF"/>
      </patternFill>
    </fill>
    <fill>
      <patternFill patternType="solid">
        <fgColor theme="8"/>
        <bgColor theme="8"/>
      </patternFill>
    </fill>
    <fill>
      <patternFill patternType="solid">
        <fgColor rgb="FFBFE1F6"/>
        <bgColor rgb="FFBFE1F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horizontal="left" vertical="center"/>
    </xf>
    <xf numFmtId="164" fontId="0" fillId="0" borderId="0" xfId="1" applyNumberFormat="1" applyFont="1"/>
    <xf numFmtId="1" fontId="0" fillId="0" borderId="0" xfId="1" applyNumberFormat="1" applyFont="1"/>
    <xf numFmtId="165" fontId="0" fillId="0" borderId="0" xfId="1" applyNumberFormat="1" applyFont="1"/>
    <xf numFmtId="0" fontId="9" fillId="0" borderId="0" xfId="3" applyFont="1"/>
    <xf numFmtId="0" fontId="10" fillId="0" borderId="0" xfId="3" applyFont="1"/>
    <xf numFmtId="0" fontId="8" fillId="0" borderId="0" xfId="3"/>
    <xf numFmtId="0" fontId="9" fillId="0" borderId="0" xfId="3" applyFont="1" applyAlignment="1">
      <alignment vertical="center"/>
    </xf>
    <xf numFmtId="0" fontId="2" fillId="3" borderId="0" xfId="1" applyFont="1" applyFill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4" borderId="0" xfId="1" applyFont="1" applyFill="1" applyAlignment="1">
      <alignment horizontal="center"/>
    </xf>
    <xf numFmtId="0" fontId="5" fillId="6" borderId="0" xfId="1" applyFont="1" applyFill="1" applyAlignment="1">
      <alignment horizontal="center"/>
    </xf>
    <xf numFmtId="165" fontId="5" fillId="6" borderId="0" xfId="1" applyNumberFormat="1" applyFont="1" applyFill="1" applyAlignment="1">
      <alignment horizontal="center"/>
    </xf>
    <xf numFmtId="0" fontId="14" fillId="7" borderId="0" xfId="3" applyFont="1" applyFill="1" applyAlignment="1">
      <alignment horizontal="center" vertical="center"/>
    </xf>
    <xf numFmtId="0" fontId="13" fillId="0" borderId="0" xfId="3" applyFont="1"/>
    <xf numFmtId="0" fontId="16" fillId="7" borderId="0" xfId="2" applyFont="1" applyFill="1" applyAlignment="1">
      <alignment horizontal="center" vertical="center"/>
    </xf>
    <xf numFmtId="0" fontId="16" fillId="0" borderId="0" xfId="2" applyFont="1"/>
    <xf numFmtId="0" fontId="15" fillId="0" borderId="0" xfId="3" applyFont="1" applyAlignment="1">
      <alignment horizontal="center" vertical="center" wrapText="1"/>
    </xf>
    <xf numFmtId="0" fontId="9" fillId="0" borderId="0" xfId="3" applyFont="1"/>
    <xf numFmtId="0" fontId="8" fillId="0" borderId="0" xfId="3"/>
    <xf numFmtId="0" fontId="12" fillId="8" borderId="0" xfId="3" applyFont="1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horizontal="left"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4" borderId="5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 vertical="center"/>
    </xf>
    <xf numFmtId="0" fontId="0" fillId="0" borderId="1" xfId="1" applyFont="1" applyBorder="1" applyAlignment="1">
      <alignment vertical="top" wrapText="1"/>
    </xf>
    <xf numFmtId="0" fontId="4" fillId="5" borderId="1" xfId="1" applyFont="1" applyFill="1" applyBorder="1" applyAlignment="1">
      <alignment wrapText="1"/>
    </xf>
    <xf numFmtId="0" fontId="0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  <xf numFmtId="1" fontId="0" fillId="0" borderId="1" xfId="1" applyNumberFormat="1" applyFont="1" applyBorder="1" applyAlignment="1">
      <alignment wrapText="1"/>
    </xf>
    <xf numFmtId="165" fontId="0" fillId="0" borderId="1" xfId="1" applyNumberFormat="1" applyFont="1" applyBorder="1" applyAlignment="1">
      <alignment wrapText="1"/>
    </xf>
    <xf numFmtId="164" fontId="0" fillId="0" borderId="1" xfId="1" applyNumberFormat="1" applyFont="1" applyBorder="1"/>
    <xf numFmtId="1" fontId="0" fillId="0" borderId="1" xfId="1" applyNumberFormat="1" applyFont="1" applyBorder="1"/>
    <xf numFmtId="165" fontId="0" fillId="0" borderId="1" xfId="1" applyNumberFormat="1" applyFont="1" applyBorder="1"/>
    <xf numFmtId="0" fontId="0" fillId="0" borderId="0" xfId="0" applyBorder="1" applyAlignment="1">
      <alignment wrapText="1"/>
    </xf>
    <xf numFmtId="0" fontId="2" fillId="3" borderId="1" xfId="1" applyFont="1" applyFill="1" applyBorder="1" applyAlignment="1">
      <alignment horizontal="left" vertical="center"/>
    </xf>
    <xf numFmtId="0" fontId="4" fillId="5" borderId="1" xfId="1" applyFont="1" applyFill="1" applyBorder="1"/>
    <xf numFmtId="164" fontId="3" fillId="4" borderId="1" xfId="1" applyNumberFormat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 vertical="center"/>
    </xf>
    <xf numFmtId="164" fontId="4" fillId="5" borderId="1" xfId="1" applyNumberFormat="1" applyFont="1" applyFill="1" applyBorder="1"/>
    <xf numFmtId="14" fontId="0" fillId="0" borderId="1" xfId="1" applyNumberFormat="1" applyFont="1" applyBorder="1"/>
    <xf numFmtId="14" fontId="0" fillId="0" borderId="1" xfId="0" applyNumberFormat="1" applyBorder="1"/>
    <xf numFmtId="14" fontId="1" fillId="2" borderId="1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167" fontId="0" fillId="0" borderId="1" xfId="1" applyNumberFormat="1" applyFont="1" applyBorder="1"/>
  </cellXfs>
  <cellStyles count="5">
    <cellStyle name="Normal" xfId="1" xr:uid="{00000000-0005-0000-0000-000000000000}"/>
    <cellStyle name="Гиперссылка" xfId="2" builtinId="8"/>
    <cellStyle name="Гиперссылка 2" xfId="4" xr:uid="{6C7DF570-EC1A-4676-AA01-03504F6D046B}"/>
    <cellStyle name="Обычный" xfId="0" builtinId="0"/>
    <cellStyle name="Обычный 2" xfId="3" xr:uid="{E3127496-25D7-400C-B22E-60CEEE3E0CFB}"/>
  </cellStyles>
  <dxfs count="30">
    <dxf>
      <numFmt numFmtId="19" formatCode="m/d/yyyy"/>
    </dxf>
    <dxf>
      <numFmt numFmtId="19" formatCode="m/d/yyyy"/>
    </dxf>
    <dxf>
      <fill>
        <patternFill patternType="solid">
          <fgColor rgb="FFB7E1CD"/>
          <bgColor rgb="FFB7E1CD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color rgb="FF9C0006"/>
      </font>
      <fill>
        <patternFill patternType="solid">
          <bgColor rgb="FFF4CCCC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en-US"/>
              <a:t>Service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invertIfNegative val="1"/>
          <c:cat>
            <c:strRef>
              <c:f>Dashboard!$A$9:$A$11</c:f>
              <c:strCache>
                <c:ptCount val="3"/>
                <c:pt idx="0">
                  <c:v>Overdue</c:v>
                </c:pt>
                <c:pt idx="1">
                  <c:v>Due Soon</c:v>
                </c:pt>
                <c:pt idx="2">
                  <c:v>Scheduled</c:v>
                </c:pt>
              </c:strCache>
            </c:strRef>
          </c:cat>
          <c:val>
            <c:numRef>
              <c:f>Dashboard!$B$9:$B$11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C-4FDD-A6B8-C6A7FCCDA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en-US"/>
              <a:t>Maintenance Cost by Vehicle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Cost</c:v>
          </c:tx>
          <c:invertIfNegative val="1"/>
          <c:cat>
            <c:strRef>
              <c:f>Dashboard!$D$9:$D$13</c:f>
              <c:strCache>
                <c:ptCount val="5"/>
                <c:pt idx="0">
                  <c:v>VAN-001</c:v>
                </c:pt>
                <c:pt idx="1">
                  <c:v>VAN-002</c:v>
                </c:pt>
                <c:pt idx="2">
                  <c:v>VAN-003</c:v>
                </c:pt>
                <c:pt idx="3">
                  <c:v>TRK-001</c:v>
                </c:pt>
                <c:pt idx="4">
                  <c:v>Other</c:v>
                </c:pt>
              </c:strCache>
            </c:strRef>
          </c:cat>
          <c:val>
            <c:numRef>
              <c:f>Dashboard!$E$9:$E$13</c:f>
              <c:numCache>
                <c:formatCode>\$#,##0.00</c:formatCode>
                <c:ptCount val="5"/>
                <c:pt idx="0">
                  <c:v>131.25</c:v>
                </c:pt>
                <c:pt idx="1">
                  <c:v>89.25</c:v>
                </c:pt>
                <c:pt idx="2">
                  <c:v>430</c:v>
                </c:pt>
                <c:pt idx="3">
                  <c:v>381.5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3-4436-8009-9ED54509A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4</xdr:col>
      <xdr:colOff>0</xdr:colOff>
      <xdr:row>29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13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76200</xdr:rowOff>
    </xdr:from>
    <xdr:ext cx="3381375" cy="170497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E4ADAACA-2139-4788-82D6-2C38C6457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01980"/>
          <a:ext cx="3381375" cy="17049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847725</xdr:colOff>
      <xdr:row>3</xdr:row>
      <xdr:rowOff>76200</xdr:rowOff>
    </xdr:from>
    <xdr:ext cx="3381375" cy="1704975"/>
    <xdr:pic>
      <xdr:nvPicPr>
        <xdr:cNvPr id="3" name="image8.png" title="Image">
          <a:extLst>
            <a:ext uri="{FF2B5EF4-FFF2-40B4-BE49-F238E27FC236}">
              <a16:creationId xmlns:a16="http://schemas.microsoft.com/office/drawing/2014/main" id="{EA455FD1-C8E8-443B-AF75-BB0484812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1905" y="601980"/>
          <a:ext cx="3381375" cy="1704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17</xdr:row>
      <xdr:rowOff>142875</xdr:rowOff>
    </xdr:from>
    <xdr:ext cx="1838325" cy="1133475"/>
    <xdr:pic>
      <xdr:nvPicPr>
        <xdr:cNvPr id="4" name="image6.png" title="Image">
          <a:extLst>
            <a:ext uri="{FF2B5EF4-FFF2-40B4-BE49-F238E27FC236}">
              <a16:creationId xmlns:a16="http://schemas.microsoft.com/office/drawing/2014/main" id="{6C830116-0E98-4E0E-BF81-498EFDEA4BA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3442335"/>
          <a:ext cx="18383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847725</xdr:colOff>
      <xdr:row>17</xdr:row>
      <xdr:rowOff>142875</xdr:rowOff>
    </xdr:from>
    <xdr:ext cx="3381375" cy="1981200"/>
    <xdr:pic>
      <xdr:nvPicPr>
        <xdr:cNvPr id="5" name="image7.png" title="Image">
          <a:extLst>
            <a:ext uri="{FF2B5EF4-FFF2-40B4-BE49-F238E27FC236}">
              <a16:creationId xmlns:a16="http://schemas.microsoft.com/office/drawing/2014/main" id="{BC909287-4830-4AB6-9511-B91C586539D5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11905" y="3442335"/>
          <a:ext cx="3381375" cy="1981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200025</xdr:rowOff>
    </xdr:from>
    <xdr:ext cx="3429000" cy="2066925"/>
    <xdr:pic>
      <xdr:nvPicPr>
        <xdr:cNvPr id="6" name="image4.png" title="Image">
          <a:extLst>
            <a:ext uri="{FF2B5EF4-FFF2-40B4-BE49-F238E27FC236}">
              <a16:creationId xmlns:a16="http://schemas.microsoft.com/office/drawing/2014/main" id="{7C2A9385-15C6-4D1F-9D1F-116930573EC4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4688205"/>
          <a:ext cx="3429000" cy="2066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123825</xdr:rowOff>
    </xdr:from>
    <xdr:ext cx="3343275" cy="1466850"/>
    <xdr:pic>
      <xdr:nvPicPr>
        <xdr:cNvPr id="7" name="image3.png" title="Image">
          <a:extLst>
            <a:ext uri="{FF2B5EF4-FFF2-40B4-BE49-F238E27FC236}">
              <a16:creationId xmlns:a16="http://schemas.microsoft.com/office/drawing/2014/main" id="{63B07A54-B27E-48B5-B16B-2A49D0FDCE6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7385685"/>
          <a:ext cx="3343275" cy="14668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182880</xdr:colOff>
      <xdr:row>0</xdr:row>
      <xdr:rowOff>137160</xdr:rowOff>
    </xdr:from>
    <xdr:to>
      <xdr:col>2</xdr:col>
      <xdr:colOff>362169</xdr:colOff>
      <xdr:row>2</xdr:row>
      <xdr:rowOff>76199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6FD26DF-0E9F-4188-B637-740C8D64B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137160"/>
          <a:ext cx="1703289" cy="2895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stasia\Desktop\Kladana-Depreciation-Schedule-Template-Excel.xlsx" TargetMode="External"/><Relationship Id="rId1" Type="http://schemas.openxmlformats.org/officeDocument/2006/relationships/externalLinkPath" Target="Kladana-Depreciation-Schedule-Template-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reciation Schedule"/>
      <sheetName val="Methods"/>
    </sheetNames>
    <sheetDataSet>
      <sheetData sheetId="0" refreshError="1"/>
      <sheetData sheetId="1">
        <row r="2">
          <cell r="A2" t="str">
            <v>SL</v>
          </cell>
          <cell r="B2" t="str">
            <v>n/a</v>
          </cell>
          <cell r="C2" t="str">
            <v>n/a</v>
          </cell>
        </row>
        <row r="3">
          <cell r="A3" t="str">
            <v>SYOD</v>
          </cell>
          <cell r="B3" t="str">
            <v>n/a</v>
          </cell>
          <cell r="C3" t="str">
            <v>n/a</v>
          </cell>
        </row>
        <row r="4">
          <cell r="A4" t="str">
            <v>DDB</v>
          </cell>
          <cell r="B4">
            <v>2</v>
          </cell>
          <cell r="C4" t="b">
            <v>1</v>
          </cell>
        </row>
        <row r="5">
          <cell r="A5" t="str">
            <v>DDB-SL</v>
          </cell>
          <cell r="B5">
            <v>2</v>
          </cell>
          <cell r="C5" t="b">
            <v>0</v>
          </cell>
        </row>
        <row r="6">
          <cell r="A6" t="str">
            <v>1.5DB</v>
          </cell>
          <cell r="B6">
            <v>1.5</v>
          </cell>
          <cell r="C6" t="b">
            <v>1</v>
          </cell>
        </row>
        <row r="7">
          <cell r="A7" t="str">
            <v>1.5DB-SL</v>
          </cell>
          <cell r="B7">
            <v>1.5</v>
          </cell>
          <cell r="C7" t="b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hicleMasterTable" displayName="VehicleMasterTable" ref="A3:K200">
  <tableColumns count="11">
    <tableColumn id="1" xr3:uid="{00000000-0010-0000-0000-000001000000}" name="Vehicle ID"/>
    <tableColumn id="2" xr3:uid="{00000000-0010-0000-0000-000002000000}" name="Registration No."/>
    <tableColumn id="3" xr3:uid="{00000000-0010-0000-0000-000003000000}" name="Make"/>
    <tableColumn id="4" xr3:uid="{00000000-0010-0000-0000-000004000000}" name="Model"/>
    <tableColumn id="5" xr3:uid="{00000000-0010-0000-0000-000005000000}" name="Year"/>
    <tableColumn id="6" xr3:uid="{00000000-0010-0000-0000-000006000000}" name="Vehicle Type"/>
    <tableColumn id="7" xr3:uid="{00000000-0010-0000-0000-000007000000}" name="Fuel Type"/>
    <tableColumn id="8" xr3:uid="{00000000-0010-0000-0000-000008000000}" name="Assigned Driver"/>
    <tableColumn id="9" xr3:uid="{00000000-0010-0000-0000-000009000000}" name="Purchase Date"/>
    <tableColumn id="10" xr3:uid="{00000000-0010-0000-0000-00000A000000}" name="Current Mileage"/>
    <tableColumn id="11" xr3:uid="{00000000-0010-0000-0000-00000B000000}" name="Active 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ingleVehicleTable" displayName="SingleVehicleTable" ref="A3:P32">
  <tableColumns count="16">
    <tableColumn id="1" xr3:uid="{00000000-0010-0000-0100-000001000000}" name="Vehicle ID"/>
    <tableColumn id="2" xr3:uid="{00000000-0010-0000-0100-000002000000}" name="Service Date"/>
    <tableColumn id="3" xr3:uid="{00000000-0010-0000-0100-000003000000}" name="Service Type"/>
    <tableColumn id="4" xr3:uid="{00000000-0010-0000-0100-000004000000}" name="Start Mileage"/>
    <tableColumn id="5" xr3:uid="{00000000-0010-0000-0100-000005000000}" name="End Mileage"/>
    <tableColumn id="6" xr3:uid="{00000000-0010-0000-0100-000006000000}" name="Mileage Difference"/>
    <tableColumn id="7" xr3:uid="{00000000-0010-0000-0100-000007000000}" name="Service Details"/>
    <tableColumn id="8" xr3:uid="{00000000-0010-0000-0100-000008000000}" name="Parts Used"/>
    <tableColumn id="9" xr3:uid="{00000000-0010-0000-0100-000009000000}" name="Parts Cost"/>
    <tableColumn id="10" xr3:uid="{00000000-0010-0000-0100-00000A000000}" name="Labor Cost"/>
    <tableColumn id="11" xr3:uid="{00000000-0010-0000-0100-00000B000000}" name="Tax"/>
    <tableColumn id="12" xr3:uid="{00000000-0010-0000-0100-00000C000000}" name="Other Cost"/>
    <tableColumn id="13" xr3:uid="{00000000-0010-0000-0100-00000D000000}" name="Total Cost"/>
    <tableColumn id="14" xr3:uid="{00000000-0010-0000-0100-00000E000000}" name="Next Service Date"/>
    <tableColumn id="15" xr3:uid="{00000000-0010-0000-0100-00000F000000}" name="Next Service Mileage"/>
    <tableColumn id="16" xr3:uid="{00000000-0010-0000-0100-000010000000}" name="Remark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FleetRegisterTable" displayName="FleetRegisterTable" ref="A3:R32" headerRowDxfId="11" totalsRowDxfId="10">
  <tableColumns count="18">
    <tableColumn id="1" xr3:uid="{00000000-0010-0000-0200-000001000000}" name="Vehicle ID" dataDxfId="29"/>
    <tableColumn id="2" xr3:uid="{00000000-0010-0000-0200-000002000000}" name="Registration No." dataDxfId="28"/>
    <tableColumn id="3" xr3:uid="{00000000-0010-0000-0200-000003000000}" name="Driver" dataDxfId="27"/>
    <tableColumn id="4" xr3:uid="{00000000-0010-0000-0200-000004000000}" name="Service Date" dataDxfId="26"/>
    <tableColumn id="5" xr3:uid="{00000000-0010-0000-0200-000005000000}" name="Service Type" dataDxfId="25"/>
    <tableColumn id="6" xr3:uid="{00000000-0010-0000-0200-000006000000}" name="Current Mileage" dataDxfId="24"/>
    <tableColumn id="7" xr3:uid="{00000000-0010-0000-0200-000007000000}" name="Service Details" dataDxfId="23"/>
    <tableColumn id="8" xr3:uid="{00000000-0010-0000-0200-000008000000}" name="Workshop" dataDxfId="22"/>
    <tableColumn id="9" xr3:uid="{00000000-0010-0000-0200-000009000000}" name="Invoice No." dataDxfId="21"/>
    <tableColumn id="10" xr3:uid="{00000000-0010-0000-0200-00000A000000}" name="Parts Cost" dataDxfId="20"/>
    <tableColumn id="11" xr3:uid="{00000000-0010-0000-0200-00000B000000}" name="Labor Cost" dataDxfId="19"/>
    <tableColumn id="12" xr3:uid="{00000000-0010-0000-0200-00000C000000}" name="Tax" dataDxfId="18"/>
    <tableColumn id="13" xr3:uid="{00000000-0010-0000-0200-00000D000000}" name="Towing" dataDxfId="17"/>
    <tableColumn id="14" xr3:uid="{00000000-0010-0000-0200-00000E000000}" name="Other Cost" dataDxfId="16"/>
    <tableColumn id="15" xr3:uid="{00000000-0010-0000-0200-00000F000000}" name="Total Cost" dataDxfId="15"/>
    <tableColumn id="16" xr3:uid="{00000000-0010-0000-0200-000010000000}" name="Next Service Date" dataDxfId="14"/>
    <tableColumn id="17" xr3:uid="{00000000-0010-0000-0200-000011000000}" name="Next Service Mileage" dataDxfId="13"/>
    <tableColumn id="18" xr3:uid="{00000000-0010-0000-0200-000012000000}" name="Status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pairCostsTable" displayName="RepairCostsTable" ref="A3:P32">
  <tableColumns count="16">
    <tableColumn id="1" xr3:uid="{00000000-0010-0000-0300-000001000000}" name="Repair ID"/>
    <tableColumn id="2" xr3:uid="{00000000-0010-0000-0300-000002000000}" name="Vehicle ID"/>
    <tableColumn id="3" xr3:uid="{00000000-0010-0000-0300-000003000000}" name="Repair Date"/>
    <tableColumn id="4" xr3:uid="{00000000-0010-0000-0300-000004000000}" name="Fault Category"/>
    <tableColumn id="5" xr3:uid="{00000000-0010-0000-0300-000005000000}" name="Fault Description"/>
    <tableColumn id="6" xr3:uid="{00000000-0010-0000-0300-000006000000}" name="Workshop"/>
    <tableColumn id="7" xr3:uid="{00000000-0010-0000-0300-000007000000}" name="Technician"/>
    <tableColumn id="8" xr3:uid="{00000000-0010-0000-0300-000008000000}" name="Invoice No."/>
    <tableColumn id="9" xr3:uid="{00000000-0010-0000-0300-000009000000}" name="Parts Cost"/>
    <tableColumn id="10" xr3:uid="{00000000-0010-0000-0300-00000A000000}" name="Labor Cost"/>
    <tableColumn id="11" xr3:uid="{00000000-0010-0000-0300-00000B000000}" name="Tax"/>
    <tableColumn id="12" xr3:uid="{00000000-0010-0000-0300-00000C000000}" name="Towing"/>
    <tableColumn id="13" xr3:uid="{00000000-0010-0000-0300-00000D000000}" name="Other Cost"/>
    <tableColumn id="14" xr3:uid="{00000000-0010-0000-0300-00000E000000}" name="Total Cost"/>
    <tableColumn id="15" xr3:uid="{00000000-0010-0000-0300-00000F000000}" name="Downtime Days"/>
    <tableColumn id="16" xr3:uid="{00000000-0010-0000-0300-000010000000}" name="Receipt / Document Link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reventiveTrackerTable" displayName="PreventiveTrackerTable" ref="A3:N32">
  <tableColumns count="14">
    <tableColumn id="1" xr3:uid="{00000000-0010-0000-0400-000001000000}" name="Vehicle ID"/>
    <tableColumn id="2" xr3:uid="{00000000-0010-0000-0400-000002000000}" name="Task"/>
    <tableColumn id="3" xr3:uid="{00000000-0010-0000-0400-000003000000}" name="Interval Months"/>
    <tableColumn id="4" xr3:uid="{00000000-0010-0000-0400-000004000000}" name="Interval KM"/>
    <tableColumn id="5" xr3:uid="{00000000-0010-0000-0400-000005000000}" name="Last Service Date" dataDxfId="0"/>
    <tableColumn id="6" xr3:uid="{00000000-0010-0000-0400-000006000000}" name="Last Service Mileage"/>
    <tableColumn id="7" xr3:uid="{00000000-0010-0000-0400-000007000000}" name="Next Service Date" dataDxfId="1"/>
    <tableColumn id="8" xr3:uid="{00000000-0010-0000-0400-000008000000}" name="Next Service Mileage"/>
    <tableColumn id="9" xr3:uid="{00000000-0010-0000-0400-000009000000}" name="Current Mileage"/>
    <tableColumn id="10" xr3:uid="{00000000-0010-0000-0400-00000A000000}" name="Date Status"/>
    <tableColumn id="11" xr3:uid="{00000000-0010-0000-0400-00000B000000}" name="Mileage Status"/>
    <tableColumn id="12" xr3:uid="{00000000-0010-0000-0400-00000C000000}" name="Overall Status"/>
    <tableColumn id="13" xr3:uid="{00000000-0010-0000-0400-00000D000000}" name="Assigned To"/>
    <tableColumn id="14" xr3:uid="{00000000-0010-0000-0400-00000E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ladana.com/signup/?q=leadmagnet&amp;utm_medium=leadmagnet&amp;utm_source=marketing-tool&amp;utm_campaign=leadmagnet-vehicle-maintenance-template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www.youtube.com/channel/UCrdFisBhmdOWpbaQ0v9LrZA" TargetMode="External"/><Relationship Id="rId7" Type="http://schemas.openxmlformats.org/officeDocument/2006/relationships/hyperlink" Target="https://www.kladana.com/free-materials/inventory-checklist/?utm_medium=leadmagnet&amp;utm_source=marketing-tool&amp;utm_campaign=leadmagnet-depreciation-schedule-template" TargetMode="External"/><Relationship Id="rId12" Type="http://schemas.openxmlformats.org/officeDocument/2006/relationships/hyperlink" Target="https://www.kladana.com/free-materials/inventory-checklist/?utm_medium=leadmagnet&amp;utm_source=marketing-tool&amp;utm_campaign=leadmagnet-vehicle-maintenance-template" TargetMode="External"/><Relationship Id="rId2" Type="http://schemas.openxmlformats.org/officeDocument/2006/relationships/hyperlink" Target="https://www.kladana.com/pricing/?utm_medium=leadmagnet&amp;utm_source=marketing-tool&amp;utm_campaign=leadmagnet-depreciation-schedule-template" TargetMode="External"/><Relationship Id="rId1" Type="http://schemas.openxmlformats.org/officeDocument/2006/relationships/hyperlink" Target="https://www.kladana.com/signup/?q=leadmagnet&amp;utm_medium=leadmagnet&amp;utm_source=marketing-tool&amp;utm_campaign=leadmagnet-depreciation-schedule-template" TargetMode="External"/><Relationship Id="rId6" Type="http://schemas.openxmlformats.org/officeDocument/2006/relationships/hyperlink" Target="https://www.kladana.com/free-tools/break-even-point-calculator/?utm_medium=leadmagnet&amp;utm_source=marketing-tool&amp;utm_campaign=https://www.kladana.com/blog/?utm_medium=leadmagnet&amp;utm_source=marketing-tool&amp;utm_campaign=leadmagnet-depreciation-schedule-template" TargetMode="External"/><Relationship Id="rId11" Type="http://schemas.openxmlformats.org/officeDocument/2006/relationships/hyperlink" Target="https://www.kladana.com/free-tools/break-even-point-calculator/?utm_medium=leadmagnet&amp;utm_source=marketing-tool&amp;utm_campaign=https://www.kladana.com/blog/?utm_medium=leadmagnet&amp;utm_source=marketing-tool&amp;utm_campaign=leadmagnet-vehicle-maintenance-template" TargetMode="External"/><Relationship Id="rId5" Type="http://schemas.openxmlformats.org/officeDocument/2006/relationships/hyperlink" Target="https://www.kladana.com/blog/?utm_medium=leadmagnet&amp;utm_source=marketing-tool&amp;utm_campaign=leadmagnet-depreciation-schedule-template" TargetMode="External"/><Relationship Id="rId10" Type="http://schemas.openxmlformats.org/officeDocument/2006/relationships/hyperlink" Target="https://www.kladana.com/blog/?utm_medium=leadmagnet&amp;utm_source=marketing-tool&amp;utm_campaign=leadmagnet-vehicle-maintenance-template" TargetMode="External"/><Relationship Id="rId4" Type="http://schemas.openxmlformats.org/officeDocument/2006/relationships/hyperlink" Target="https://www.linkedin.com/company/kladana/" TargetMode="External"/><Relationship Id="rId9" Type="http://schemas.openxmlformats.org/officeDocument/2006/relationships/hyperlink" Target="https://www.kladana.com/pricing/?utm_medium=leadmagnet&amp;utm_source=marketing-tool&amp;utm_campaign=leadmagnet-vehicle-maintenance-templ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workbookViewId="0">
      <selection activeCell="C15" sqref="C15"/>
    </sheetView>
  </sheetViews>
  <sheetFormatPr defaultRowHeight="13.8"/>
  <cols>
    <col min="1" max="4" width="24" customWidth="1"/>
  </cols>
  <sheetData>
    <row r="1" spans="1:4">
      <c r="A1" s="23" t="s">
        <v>0</v>
      </c>
      <c r="B1" s="23" t="s">
        <v>1</v>
      </c>
      <c r="C1" s="23" t="s">
        <v>2</v>
      </c>
      <c r="D1" s="23" t="s">
        <v>3</v>
      </c>
    </row>
    <row r="2" spans="1:4">
      <c r="A2" s="24" t="s">
        <v>4</v>
      </c>
      <c r="B2" s="24" t="s">
        <v>5</v>
      </c>
      <c r="C2" s="24" t="s">
        <v>6</v>
      </c>
      <c r="D2" s="24" t="s">
        <v>7</v>
      </c>
    </row>
    <row r="3" spans="1:4">
      <c r="A3" s="24" t="s">
        <v>8</v>
      </c>
      <c r="B3" s="24" t="s">
        <v>9</v>
      </c>
      <c r="C3" s="24" t="s">
        <v>10</v>
      </c>
      <c r="D3" s="24" t="s">
        <v>11</v>
      </c>
    </row>
    <row r="4" spans="1:4">
      <c r="A4" s="24" t="s">
        <v>12</v>
      </c>
      <c r="B4" s="24" t="s">
        <v>13</v>
      </c>
      <c r="C4" s="24" t="s">
        <v>14</v>
      </c>
      <c r="D4" s="24" t="s">
        <v>15</v>
      </c>
    </row>
    <row r="5" spans="1:4">
      <c r="A5" s="24" t="s">
        <v>16</v>
      </c>
      <c r="B5" s="24" t="s">
        <v>17</v>
      </c>
      <c r="C5" s="24" t="s">
        <v>18</v>
      </c>
      <c r="D5" s="24" t="s">
        <v>19</v>
      </c>
    </row>
    <row r="6" spans="1:4">
      <c r="A6" s="24" t="s">
        <v>20</v>
      </c>
      <c r="B6" s="24" t="s">
        <v>21</v>
      </c>
      <c r="C6" s="24" t="s">
        <v>22</v>
      </c>
      <c r="D6" s="24" t="s">
        <v>23</v>
      </c>
    </row>
    <row r="7" spans="1:4">
      <c r="A7" s="24" t="s">
        <v>24</v>
      </c>
      <c r="B7" s="24"/>
      <c r="C7" s="24" t="s">
        <v>25</v>
      </c>
      <c r="D7" s="24" t="s">
        <v>26</v>
      </c>
    </row>
    <row r="8" spans="1:4">
      <c r="A8" s="24" t="s">
        <v>27</v>
      </c>
      <c r="B8" s="24"/>
      <c r="C8" s="24" t="s">
        <v>27</v>
      </c>
      <c r="D8" s="24" t="s">
        <v>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31C7-9C7C-48EC-A92E-B34F409EE1BB}">
  <sheetPr>
    <outlinePr summaryBelow="0" summaryRight="0"/>
  </sheetPr>
  <dimension ref="A1:Z945"/>
  <sheetViews>
    <sheetView showGridLines="0" tabSelected="1" workbookViewId="0">
      <selection activeCell="F44" sqref="F44"/>
    </sheetView>
  </sheetViews>
  <sheetFormatPr defaultColWidth="11.3984375" defaultRowHeight="15" customHeight="1"/>
  <cols>
    <col min="1" max="26" width="10" style="8" customWidth="1"/>
    <col min="27" max="16384" width="11.3984375" style="8"/>
  </cols>
  <sheetData>
    <row r="1" spans="1:26" ht="13.8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3.8">
      <c r="A2" s="6"/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8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>
      <c r="A4" s="6"/>
      <c r="B4" s="6"/>
      <c r="C4" s="6"/>
      <c r="D4" s="6"/>
      <c r="E4" s="6"/>
      <c r="F4" s="20"/>
      <c r="G4" s="21"/>
      <c r="H4" s="21"/>
      <c r="I4" s="21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>
      <c r="A5" s="6"/>
      <c r="B5" s="6"/>
      <c r="C5" s="6"/>
      <c r="D5" s="6"/>
      <c r="E5" s="6"/>
      <c r="F5" s="21"/>
      <c r="G5" s="21"/>
      <c r="H5" s="21"/>
      <c r="I5" s="21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>
      <c r="A6" s="6"/>
      <c r="B6" s="6"/>
      <c r="C6" s="6"/>
      <c r="D6" s="6"/>
      <c r="E6" s="6"/>
      <c r="F6" s="21"/>
      <c r="G6" s="21"/>
      <c r="H6" s="21"/>
      <c r="I6" s="21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>
      <c r="A7" s="6"/>
      <c r="B7" s="6"/>
      <c r="C7" s="6"/>
      <c r="D7" s="6"/>
      <c r="E7" s="6"/>
      <c r="F7" s="21"/>
      <c r="G7" s="21"/>
      <c r="H7" s="21"/>
      <c r="I7" s="21"/>
      <c r="J7" s="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>
      <c r="A8" s="6"/>
      <c r="B8" s="6"/>
      <c r="C8" s="6"/>
      <c r="D8" s="6"/>
      <c r="E8" s="6"/>
      <c r="F8" s="21"/>
      <c r="G8" s="21"/>
      <c r="H8" s="21"/>
      <c r="I8" s="21"/>
      <c r="J8" s="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>
      <c r="A9" s="6"/>
      <c r="B9" s="6"/>
      <c r="C9" s="6"/>
      <c r="D9" s="6"/>
      <c r="E9" s="6"/>
      <c r="F9" s="21"/>
      <c r="G9" s="21"/>
      <c r="H9" s="21"/>
      <c r="I9" s="21"/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>
      <c r="A10" s="6"/>
      <c r="B10" s="6"/>
      <c r="C10" s="6"/>
      <c r="D10" s="6"/>
      <c r="E10" s="6"/>
      <c r="F10" s="21"/>
      <c r="G10" s="21"/>
      <c r="H10" s="21"/>
      <c r="I10" s="21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>
      <c r="A11" s="6"/>
      <c r="B11" s="6"/>
      <c r="C11" s="6"/>
      <c r="D11" s="6"/>
      <c r="E11" s="6"/>
      <c r="F11" s="21"/>
      <c r="G11" s="21"/>
      <c r="H11" s="21"/>
      <c r="I11" s="21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>
      <c r="A12" s="6"/>
      <c r="B12" s="6"/>
      <c r="C12" s="6"/>
      <c r="D12" s="6"/>
      <c r="E12" s="6"/>
      <c r="F12" s="21"/>
      <c r="G12" s="21"/>
      <c r="H12" s="21"/>
      <c r="I12" s="21"/>
      <c r="J12" s="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>
      <c r="A13" s="6"/>
      <c r="B13" s="6"/>
      <c r="C13" s="6"/>
      <c r="D13" s="6"/>
      <c r="E13" s="6"/>
      <c r="F13" s="21"/>
      <c r="G13" s="21"/>
      <c r="H13" s="21"/>
      <c r="I13" s="21"/>
      <c r="J13" s="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>
      <c r="A14" s="17" t="s">
        <v>205</v>
      </c>
      <c r="B14" s="18"/>
      <c r="C14" s="18"/>
      <c r="D14" s="18"/>
      <c r="E14" s="6"/>
      <c r="F14" s="17" t="s">
        <v>206</v>
      </c>
      <c r="G14" s="18"/>
      <c r="H14" s="18"/>
      <c r="I14" s="18"/>
      <c r="J14" s="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>
      <c r="A15" s="18"/>
      <c r="B15" s="18"/>
      <c r="C15" s="18"/>
      <c r="D15" s="18"/>
      <c r="E15" s="6"/>
      <c r="F15" s="18"/>
      <c r="G15" s="18"/>
      <c r="H15" s="18"/>
      <c r="I15" s="18"/>
      <c r="J15" s="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>
      <c r="A16" s="22" t="s">
        <v>207</v>
      </c>
      <c r="B16" s="16"/>
      <c r="C16" s="16"/>
      <c r="D16" s="16"/>
      <c r="E16" s="9"/>
      <c r="F16" s="22" t="s">
        <v>208</v>
      </c>
      <c r="G16" s="16"/>
      <c r="H16" s="16"/>
      <c r="I16" s="16"/>
      <c r="J16" s="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>
      <c r="A17" s="16"/>
      <c r="B17" s="16"/>
      <c r="C17" s="16"/>
      <c r="D17" s="16"/>
      <c r="E17" s="9"/>
      <c r="F17" s="16"/>
      <c r="G17" s="16"/>
      <c r="H17" s="16"/>
      <c r="I17" s="16"/>
      <c r="J17" s="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>
      <c r="A19" s="6"/>
      <c r="B19" s="6"/>
      <c r="C19" s="15" t="s">
        <v>209</v>
      </c>
      <c r="D19" s="16"/>
      <c r="E19" s="6"/>
      <c r="F19" s="6"/>
      <c r="G19" s="6"/>
      <c r="H19" s="6"/>
      <c r="I19" s="6"/>
      <c r="J19" s="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6"/>
      <c r="B20" s="6"/>
      <c r="C20" s="16"/>
      <c r="D20" s="16"/>
      <c r="E20" s="6"/>
      <c r="F20" s="6"/>
      <c r="G20" s="6"/>
      <c r="H20" s="6"/>
      <c r="I20" s="6"/>
      <c r="J20" s="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6"/>
      <c r="B22" s="6"/>
      <c r="C22" s="15" t="s">
        <v>210</v>
      </c>
      <c r="D22" s="16"/>
      <c r="E22" s="6"/>
      <c r="F22" s="6"/>
      <c r="G22" s="6"/>
      <c r="H22" s="6"/>
      <c r="I22" s="6"/>
      <c r="J22" s="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6"/>
      <c r="B23" s="6"/>
      <c r="C23" s="16"/>
      <c r="D23" s="16"/>
      <c r="E23" s="6"/>
      <c r="F23" s="6"/>
      <c r="G23" s="6"/>
      <c r="H23" s="6"/>
      <c r="I23" s="6"/>
      <c r="J23" s="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B29" s="6"/>
      <c r="C29" s="6"/>
      <c r="D29" s="6"/>
      <c r="E29" s="6"/>
      <c r="F29" s="17" t="s">
        <v>211</v>
      </c>
      <c r="G29" s="18"/>
      <c r="H29" s="18"/>
      <c r="I29" s="18"/>
      <c r="J29" s="6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6"/>
      <c r="B30" s="6"/>
      <c r="C30" s="6"/>
      <c r="D30" s="6"/>
      <c r="E30" s="6"/>
      <c r="F30" s="18"/>
      <c r="G30" s="18"/>
      <c r="H30" s="18"/>
      <c r="I30" s="18"/>
      <c r="J30" s="6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6"/>
      <c r="B32" s="6"/>
      <c r="C32" s="6"/>
      <c r="D32" s="6"/>
      <c r="E32" s="6"/>
      <c r="J32" s="6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6"/>
      <c r="B33" s="6"/>
      <c r="C33" s="6"/>
      <c r="D33" s="6"/>
      <c r="E33" s="6"/>
      <c r="J33" s="6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17" t="s">
        <v>212</v>
      </c>
      <c r="B36" s="18"/>
      <c r="C36" s="18"/>
      <c r="D36" s="18"/>
      <c r="E36" s="6"/>
      <c r="F36" s="6"/>
      <c r="G36" s="6"/>
      <c r="H36" s="6"/>
      <c r="I36" s="6"/>
      <c r="J36" s="6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18"/>
      <c r="B37" s="18"/>
      <c r="C37" s="18"/>
      <c r="D37" s="18"/>
      <c r="E37" s="6"/>
      <c r="F37" s="6"/>
      <c r="G37" s="6"/>
      <c r="H37" s="6"/>
      <c r="I37" s="6"/>
      <c r="J37" s="6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17" t="s">
        <v>213</v>
      </c>
      <c r="B46" s="18"/>
      <c r="C46" s="18"/>
      <c r="D46" s="18"/>
      <c r="E46" s="6"/>
      <c r="F46" s="6"/>
      <c r="G46" s="6"/>
      <c r="H46" s="6"/>
      <c r="I46" s="6"/>
      <c r="J46" s="6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18"/>
      <c r="B47" s="18"/>
      <c r="C47" s="18"/>
      <c r="D47" s="18"/>
      <c r="E47" s="6"/>
      <c r="F47" s="19"/>
      <c r="G47" s="16"/>
      <c r="H47" s="16"/>
      <c r="I47" s="16"/>
      <c r="J47" s="6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E48" s="6"/>
      <c r="F48" s="16"/>
      <c r="G48" s="16"/>
      <c r="H48" s="16"/>
      <c r="I48" s="16"/>
      <c r="J48" s="6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</sheetData>
  <mergeCells count="11">
    <mergeCell ref="C19:D20"/>
    <mergeCell ref="F4:I13"/>
    <mergeCell ref="A14:D15"/>
    <mergeCell ref="F14:I15"/>
    <mergeCell ref="A16:D17"/>
    <mergeCell ref="F16:I17"/>
    <mergeCell ref="C22:D23"/>
    <mergeCell ref="F29:I30"/>
    <mergeCell ref="A36:D37"/>
    <mergeCell ref="A46:D47"/>
    <mergeCell ref="F47:I48"/>
  </mergeCells>
  <conditionalFormatting sqref="L14">
    <cfRule type="notContainsBlanks" dxfId="2" priority="1">
      <formula>LEN(TRIM(L14))&gt;0</formula>
    </cfRule>
  </conditionalFormatting>
  <hyperlinks>
    <hyperlink ref="A14" r:id="rId1" xr:uid="{8D953310-2C1E-4F22-ADF9-8BE85DE89734}"/>
    <hyperlink ref="F14" r:id="rId2" xr:uid="{C023931D-64EC-4372-A930-30EC7C02D68D}"/>
    <hyperlink ref="C19" r:id="rId3" xr:uid="{09C6C4CC-9ECD-4A01-A72C-68E136C86261}"/>
    <hyperlink ref="C22" r:id="rId4" xr:uid="{5E9E3438-FE03-45B2-876A-DA33B0709E21}"/>
    <hyperlink ref="F29" r:id="rId5" xr:uid="{F1F2C3BE-EF78-42CF-AD70-B199EFB79B3B}"/>
    <hyperlink ref="A36" r:id="rId6" xr:uid="{37137634-ED63-4399-BE39-025672382A20}"/>
    <hyperlink ref="A46" r:id="rId7" xr:uid="{EF3CBA61-D9FC-4A4A-89F1-0F4CCB29F1B3}"/>
    <hyperlink ref="A14:D15" r:id="rId8" display="Start a Free 14-Day Trial" xr:uid="{D92E92AF-4FE9-4F4F-B74C-0C406EE7BA24}"/>
    <hyperlink ref="F14:I15" r:id="rId9" display="Choose your next Plan" xr:uid="{05136F00-FD9D-48BC-BE6A-B28A4B82E769}"/>
    <hyperlink ref="F29:I30" r:id="rId10" display="Read our Articles &amp; Case Stories" xr:uid="{24CCD40C-8251-4EAA-BF17-1D5C079ED1AA}"/>
    <hyperlink ref="A36:D37" r:id="rId11" display="Use our BEP Calculator" xr:uid="{A1609A79-51AF-440D-A3DB-8F0F763A9540}"/>
    <hyperlink ref="A46:D47" r:id="rId12" display="Use 4 Inventory Checklists" xr:uid="{DF78FCBA-410E-4A23-8D19-A480F621C18E}"/>
  </hyperlinks>
  <pageMargins left="0.7" right="0.7" top="0.75" bottom="0.75" header="0" footer="0"/>
  <pageSetup orientation="landscape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>
      <selection activeCell="C14" sqref="C14"/>
    </sheetView>
  </sheetViews>
  <sheetFormatPr defaultRowHeight="13.8"/>
  <cols>
    <col min="1" max="1" width="12.3984375" customWidth="1"/>
    <col min="2" max="2" width="18" customWidth="1"/>
    <col min="3" max="3" width="34" customWidth="1"/>
    <col min="4" max="4" width="30" customWidth="1"/>
    <col min="5" max="5" width="22" customWidth="1"/>
    <col min="6" max="6" width="30" customWidth="1"/>
  </cols>
  <sheetData>
    <row r="1" spans="1:6" ht="22.35" customHeight="1">
      <c r="A1" s="25" t="s">
        <v>28</v>
      </c>
      <c r="B1" s="26"/>
      <c r="C1" s="26"/>
      <c r="D1" s="26"/>
      <c r="E1" s="26"/>
      <c r="F1" s="27"/>
    </row>
    <row r="2" spans="1:6">
      <c r="A2" s="28"/>
      <c r="B2" s="29"/>
      <c r="C2" s="29"/>
      <c r="D2" s="29"/>
      <c r="E2" s="29"/>
      <c r="F2" s="30"/>
    </row>
    <row r="3" spans="1:6">
      <c r="A3" s="31" t="s">
        <v>29</v>
      </c>
      <c r="B3" s="32"/>
      <c r="C3" s="32"/>
      <c r="D3" s="32"/>
      <c r="E3" s="32"/>
      <c r="F3" s="33"/>
    </row>
    <row r="4" spans="1:6">
      <c r="A4" s="28"/>
      <c r="B4" s="29"/>
      <c r="C4" s="29"/>
      <c r="D4" s="29"/>
      <c r="E4" s="29"/>
      <c r="F4" s="30"/>
    </row>
    <row r="5" spans="1:6">
      <c r="A5" s="23" t="s">
        <v>30</v>
      </c>
      <c r="B5" s="23" t="s">
        <v>31</v>
      </c>
      <c r="C5" s="23" t="s">
        <v>32</v>
      </c>
      <c r="D5" s="23" t="s">
        <v>33</v>
      </c>
      <c r="E5" s="23" t="s">
        <v>34</v>
      </c>
      <c r="F5" s="23" t="s">
        <v>35</v>
      </c>
    </row>
    <row r="6" spans="1:6" ht="27.6">
      <c r="A6" s="34">
        <v>1</v>
      </c>
      <c r="B6" s="34" t="s">
        <v>36</v>
      </c>
      <c r="C6" s="34" t="s">
        <v>37</v>
      </c>
      <c r="D6" s="34" t="s">
        <v>38</v>
      </c>
      <c r="E6" s="34" t="s">
        <v>39</v>
      </c>
      <c r="F6" s="34" t="s">
        <v>40</v>
      </c>
    </row>
    <row r="7" spans="1:6" ht="27.6">
      <c r="A7" s="34">
        <v>2</v>
      </c>
      <c r="B7" s="34" t="s">
        <v>41</v>
      </c>
      <c r="C7" s="34" t="s">
        <v>42</v>
      </c>
      <c r="D7" s="34" t="s">
        <v>43</v>
      </c>
      <c r="E7" s="34" t="s">
        <v>44</v>
      </c>
      <c r="F7" s="34" t="s">
        <v>45</v>
      </c>
    </row>
    <row r="8" spans="1:6" ht="27.6">
      <c r="A8" s="34">
        <v>3</v>
      </c>
      <c r="B8" s="34" t="s">
        <v>46</v>
      </c>
      <c r="C8" s="34" t="s">
        <v>47</v>
      </c>
      <c r="D8" s="34" t="s">
        <v>48</v>
      </c>
      <c r="E8" s="34" t="s">
        <v>49</v>
      </c>
      <c r="F8" s="34" t="s">
        <v>50</v>
      </c>
    </row>
    <row r="9" spans="1:6" ht="27.6">
      <c r="A9" s="34">
        <v>4</v>
      </c>
      <c r="B9" s="34" t="s">
        <v>51</v>
      </c>
      <c r="C9" s="34" t="s">
        <v>52</v>
      </c>
      <c r="D9" s="34" t="s">
        <v>53</v>
      </c>
      <c r="E9" s="34" t="s">
        <v>54</v>
      </c>
      <c r="F9" s="34" t="s">
        <v>55</v>
      </c>
    </row>
    <row r="10" spans="1:6" ht="27.6">
      <c r="A10" s="34">
        <v>5</v>
      </c>
      <c r="B10" s="34" t="s">
        <v>56</v>
      </c>
      <c r="C10" s="34" t="s">
        <v>57</v>
      </c>
      <c r="D10" s="34" t="s">
        <v>58</v>
      </c>
      <c r="E10" s="34" t="s">
        <v>59</v>
      </c>
      <c r="F10" s="34" t="s">
        <v>60</v>
      </c>
    </row>
    <row r="11" spans="1:6" ht="27.6">
      <c r="A11" s="34">
        <v>6</v>
      </c>
      <c r="B11" s="34" t="s">
        <v>61</v>
      </c>
      <c r="C11" s="34" t="s">
        <v>62</v>
      </c>
      <c r="D11" s="34" t="s">
        <v>63</v>
      </c>
      <c r="E11" s="34" t="s">
        <v>64</v>
      </c>
      <c r="F11" s="34" t="s">
        <v>65</v>
      </c>
    </row>
    <row r="13" spans="1:6">
      <c r="A13" s="11" t="s">
        <v>66</v>
      </c>
      <c r="B13" s="11"/>
      <c r="C13" s="11"/>
      <c r="D13" s="11"/>
      <c r="E13" s="11"/>
      <c r="F13" s="11"/>
    </row>
    <row r="14" spans="1:6" ht="69">
      <c r="A14" s="35" t="s">
        <v>67</v>
      </c>
      <c r="B14" s="36" t="s">
        <v>68</v>
      </c>
    </row>
    <row r="15" spans="1:6" ht="55.2">
      <c r="A15" s="35" t="s">
        <v>69</v>
      </c>
      <c r="B15" s="36" t="s">
        <v>70</v>
      </c>
    </row>
  </sheetData>
  <mergeCells count="3">
    <mergeCell ref="A1:F1"/>
    <mergeCell ref="A3:F3"/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0"/>
  <sheetViews>
    <sheetView workbookViewId="0">
      <selection activeCell="D16" sqref="D16"/>
    </sheetView>
  </sheetViews>
  <sheetFormatPr defaultRowHeight="13.8"/>
  <cols>
    <col min="1" max="1" width="14" customWidth="1"/>
    <col min="2" max="2" width="16" customWidth="1"/>
    <col min="3" max="3" width="14" customWidth="1"/>
    <col min="4" max="4" width="16" customWidth="1"/>
    <col min="5" max="5" width="10" customWidth="1"/>
    <col min="6" max="6" width="20" customWidth="1"/>
    <col min="7" max="7" width="14" customWidth="1"/>
    <col min="8" max="8" width="20" customWidth="1"/>
    <col min="9" max="9" width="14" customWidth="1"/>
    <col min="10" max="10" width="16" customWidth="1"/>
    <col min="11" max="11" width="14" customWidth="1"/>
  </cols>
  <sheetData>
    <row r="1" spans="1:11" ht="21">
      <c r="A1" s="10" t="s">
        <v>71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</row>
    <row r="4" spans="1:11">
      <c r="A4" t="s">
        <v>83</v>
      </c>
      <c r="B4" t="s">
        <v>84</v>
      </c>
      <c r="C4" t="s">
        <v>85</v>
      </c>
      <c r="D4" t="s">
        <v>86</v>
      </c>
      <c r="E4">
        <v>2021</v>
      </c>
      <c r="F4" t="s">
        <v>10</v>
      </c>
      <c r="G4" t="s">
        <v>11</v>
      </c>
      <c r="H4" t="s">
        <v>87</v>
      </c>
      <c r="I4" s="3">
        <v>44336</v>
      </c>
      <c r="J4" s="4">
        <v>47200</v>
      </c>
      <c r="K4" t="s">
        <v>88</v>
      </c>
    </row>
    <row r="5" spans="1:11">
      <c r="A5" t="s">
        <v>89</v>
      </c>
      <c r="B5" t="s">
        <v>90</v>
      </c>
      <c r="C5" t="s">
        <v>91</v>
      </c>
      <c r="D5" t="s">
        <v>92</v>
      </c>
      <c r="E5">
        <v>2022</v>
      </c>
      <c r="F5" t="s">
        <v>10</v>
      </c>
      <c r="G5" t="s">
        <v>11</v>
      </c>
      <c r="H5" t="s">
        <v>93</v>
      </c>
      <c r="I5" s="3">
        <v>44604</v>
      </c>
      <c r="J5" s="4">
        <v>31500</v>
      </c>
      <c r="K5" t="s">
        <v>88</v>
      </c>
    </row>
    <row r="6" spans="1:11">
      <c r="A6" t="s">
        <v>94</v>
      </c>
      <c r="B6" t="s">
        <v>95</v>
      </c>
      <c r="C6" t="s">
        <v>96</v>
      </c>
      <c r="D6" t="s">
        <v>97</v>
      </c>
      <c r="E6">
        <v>2020</v>
      </c>
      <c r="F6" t="s">
        <v>10</v>
      </c>
      <c r="G6" t="s">
        <v>11</v>
      </c>
      <c r="H6" t="s">
        <v>98</v>
      </c>
      <c r="I6" s="3">
        <v>44051</v>
      </c>
      <c r="J6" s="4">
        <v>62300</v>
      </c>
      <c r="K6" t="s">
        <v>88</v>
      </c>
    </row>
    <row r="7" spans="1:11">
      <c r="A7" t="s">
        <v>99</v>
      </c>
      <c r="B7" t="s">
        <v>100</v>
      </c>
      <c r="C7" t="s">
        <v>101</v>
      </c>
      <c r="D7" t="s">
        <v>102</v>
      </c>
      <c r="E7">
        <v>2019</v>
      </c>
      <c r="F7" t="s">
        <v>14</v>
      </c>
      <c r="G7" t="s">
        <v>11</v>
      </c>
      <c r="H7" t="s">
        <v>103</v>
      </c>
      <c r="I7" s="3">
        <v>43538</v>
      </c>
      <c r="J7" s="4">
        <v>98400</v>
      </c>
      <c r="K7" t="s">
        <v>88</v>
      </c>
    </row>
    <row r="8" spans="1:11">
      <c r="I8" s="3"/>
      <c r="J8" s="4"/>
    </row>
    <row r="9" spans="1:11">
      <c r="I9" s="3"/>
      <c r="J9" s="4"/>
    </row>
    <row r="10" spans="1:11">
      <c r="I10" s="3"/>
      <c r="J10" s="4"/>
    </row>
    <row r="11" spans="1:11">
      <c r="I11" s="3"/>
      <c r="J11" s="4"/>
    </row>
    <row r="12" spans="1:11">
      <c r="I12" s="3"/>
      <c r="J12" s="4"/>
    </row>
    <row r="13" spans="1:11">
      <c r="I13" s="3"/>
      <c r="J13" s="4"/>
    </row>
    <row r="14" spans="1:11">
      <c r="I14" s="3"/>
      <c r="J14" s="4"/>
    </row>
    <row r="15" spans="1:11">
      <c r="I15" s="3"/>
      <c r="J15" s="4"/>
    </row>
    <row r="16" spans="1:11">
      <c r="I16" s="3"/>
      <c r="J16" s="4"/>
    </row>
    <row r="17" spans="9:10">
      <c r="I17" s="3"/>
      <c r="J17" s="4"/>
    </row>
    <row r="18" spans="9:10">
      <c r="I18" s="3"/>
      <c r="J18" s="4"/>
    </row>
    <row r="19" spans="9:10">
      <c r="I19" s="3"/>
      <c r="J19" s="4"/>
    </row>
    <row r="20" spans="9:10">
      <c r="I20" s="3"/>
      <c r="J20" s="4"/>
    </row>
    <row r="21" spans="9:10">
      <c r="I21" s="3"/>
      <c r="J21" s="4"/>
    </row>
    <row r="22" spans="9:10">
      <c r="I22" s="3"/>
      <c r="J22" s="4"/>
    </row>
    <row r="23" spans="9:10">
      <c r="I23" s="3"/>
      <c r="J23" s="4"/>
    </row>
    <row r="24" spans="9:10">
      <c r="I24" s="3"/>
      <c r="J24" s="4"/>
    </row>
    <row r="25" spans="9:10">
      <c r="I25" s="3"/>
      <c r="J25" s="4"/>
    </row>
    <row r="26" spans="9:10">
      <c r="I26" s="3"/>
      <c r="J26" s="4"/>
    </row>
    <row r="27" spans="9:10">
      <c r="I27" s="3"/>
      <c r="J27" s="4"/>
    </row>
    <row r="28" spans="9:10">
      <c r="I28" s="3"/>
      <c r="J28" s="4"/>
    </row>
    <row r="29" spans="9:10">
      <c r="I29" s="3"/>
      <c r="J29" s="4"/>
    </row>
    <row r="30" spans="9:10">
      <c r="I30" s="3"/>
      <c r="J30" s="4"/>
    </row>
    <row r="31" spans="9:10">
      <c r="I31" s="3"/>
      <c r="J31" s="4"/>
    </row>
    <row r="32" spans="9:10">
      <c r="I32" s="3"/>
      <c r="J32" s="4"/>
    </row>
    <row r="33" spans="9:10">
      <c r="I33" s="3"/>
      <c r="J33" s="4"/>
    </row>
    <row r="34" spans="9:10">
      <c r="I34" s="3"/>
      <c r="J34" s="4"/>
    </row>
    <row r="35" spans="9:10">
      <c r="I35" s="3"/>
      <c r="J35" s="4"/>
    </row>
    <row r="36" spans="9:10">
      <c r="I36" s="3"/>
      <c r="J36" s="4"/>
    </row>
    <row r="37" spans="9:10">
      <c r="I37" s="3"/>
      <c r="J37" s="4"/>
    </row>
    <row r="38" spans="9:10">
      <c r="I38" s="3"/>
      <c r="J38" s="4"/>
    </row>
    <row r="39" spans="9:10">
      <c r="I39" s="3"/>
      <c r="J39" s="4"/>
    </row>
    <row r="40" spans="9:10">
      <c r="I40" s="3"/>
      <c r="J40" s="4"/>
    </row>
    <row r="41" spans="9:10">
      <c r="I41" s="3"/>
      <c r="J41" s="4"/>
    </row>
    <row r="42" spans="9:10">
      <c r="I42" s="3"/>
      <c r="J42" s="4"/>
    </row>
    <row r="43" spans="9:10">
      <c r="I43" s="3"/>
      <c r="J43" s="4"/>
    </row>
    <row r="44" spans="9:10">
      <c r="I44" s="3"/>
      <c r="J44" s="4"/>
    </row>
    <row r="45" spans="9:10">
      <c r="I45" s="3"/>
      <c r="J45" s="4"/>
    </row>
    <row r="46" spans="9:10">
      <c r="I46" s="3"/>
      <c r="J46" s="4"/>
    </row>
    <row r="47" spans="9:10">
      <c r="I47" s="3"/>
      <c r="J47" s="4"/>
    </row>
    <row r="48" spans="9:10">
      <c r="I48" s="3"/>
      <c r="J48" s="4"/>
    </row>
    <row r="49" spans="9:10">
      <c r="I49" s="3"/>
      <c r="J49" s="4"/>
    </row>
    <row r="50" spans="9:10">
      <c r="I50" s="3"/>
      <c r="J50" s="4"/>
    </row>
    <row r="51" spans="9:10">
      <c r="I51" s="3"/>
      <c r="J51" s="4"/>
    </row>
    <row r="52" spans="9:10">
      <c r="I52" s="3"/>
      <c r="J52" s="4"/>
    </row>
    <row r="53" spans="9:10">
      <c r="I53" s="3"/>
      <c r="J53" s="4"/>
    </row>
    <row r="54" spans="9:10">
      <c r="I54" s="3"/>
      <c r="J54" s="4"/>
    </row>
    <row r="55" spans="9:10">
      <c r="I55" s="3"/>
      <c r="J55" s="4"/>
    </row>
    <row r="56" spans="9:10">
      <c r="I56" s="3"/>
      <c r="J56" s="4"/>
    </row>
    <row r="57" spans="9:10">
      <c r="I57" s="3"/>
      <c r="J57" s="4"/>
    </row>
    <row r="58" spans="9:10">
      <c r="I58" s="3"/>
      <c r="J58" s="4"/>
    </row>
    <row r="59" spans="9:10">
      <c r="I59" s="3"/>
      <c r="J59" s="4"/>
    </row>
    <row r="60" spans="9:10">
      <c r="I60" s="3"/>
      <c r="J60" s="4"/>
    </row>
    <row r="61" spans="9:10">
      <c r="I61" s="3"/>
      <c r="J61" s="4"/>
    </row>
    <row r="62" spans="9:10">
      <c r="I62" s="3"/>
      <c r="J62" s="4"/>
    </row>
    <row r="63" spans="9:10">
      <c r="I63" s="3"/>
      <c r="J63" s="4"/>
    </row>
    <row r="64" spans="9:10">
      <c r="I64" s="3"/>
      <c r="J64" s="4"/>
    </row>
    <row r="65" spans="9:10">
      <c r="I65" s="3"/>
      <c r="J65" s="4"/>
    </row>
    <row r="66" spans="9:10">
      <c r="I66" s="3"/>
      <c r="J66" s="4"/>
    </row>
    <row r="67" spans="9:10">
      <c r="I67" s="3"/>
      <c r="J67" s="4"/>
    </row>
    <row r="68" spans="9:10">
      <c r="I68" s="3"/>
      <c r="J68" s="4"/>
    </row>
    <row r="69" spans="9:10">
      <c r="I69" s="3"/>
      <c r="J69" s="4"/>
    </row>
    <row r="70" spans="9:10">
      <c r="I70" s="3"/>
      <c r="J70" s="4"/>
    </row>
    <row r="71" spans="9:10">
      <c r="I71" s="3"/>
      <c r="J71" s="4"/>
    </row>
    <row r="72" spans="9:10">
      <c r="I72" s="3"/>
      <c r="J72" s="4"/>
    </row>
    <row r="73" spans="9:10">
      <c r="I73" s="3"/>
      <c r="J73" s="4"/>
    </row>
    <row r="74" spans="9:10">
      <c r="I74" s="3"/>
      <c r="J74" s="4"/>
    </row>
    <row r="75" spans="9:10">
      <c r="I75" s="3"/>
      <c r="J75" s="4"/>
    </row>
    <row r="76" spans="9:10">
      <c r="I76" s="3"/>
      <c r="J76" s="4"/>
    </row>
    <row r="77" spans="9:10">
      <c r="I77" s="3"/>
      <c r="J77" s="4"/>
    </row>
    <row r="78" spans="9:10">
      <c r="I78" s="3"/>
      <c r="J78" s="4"/>
    </row>
    <row r="79" spans="9:10">
      <c r="I79" s="3"/>
      <c r="J79" s="4"/>
    </row>
    <row r="80" spans="9:10">
      <c r="I80" s="3"/>
      <c r="J80" s="4"/>
    </row>
    <row r="81" spans="9:10">
      <c r="I81" s="3"/>
      <c r="J81" s="4"/>
    </row>
    <row r="82" spans="9:10">
      <c r="I82" s="3"/>
      <c r="J82" s="4"/>
    </row>
    <row r="83" spans="9:10">
      <c r="I83" s="3"/>
      <c r="J83" s="4"/>
    </row>
    <row r="84" spans="9:10">
      <c r="I84" s="3"/>
      <c r="J84" s="4"/>
    </row>
    <row r="85" spans="9:10">
      <c r="I85" s="3"/>
      <c r="J85" s="4"/>
    </row>
    <row r="86" spans="9:10">
      <c r="I86" s="3"/>
      <c r="J86" s="4"/>
    </row>
    <row r="87" spans="9:10">
      <c r="I87" s="3"/>
      <c r="J87" s="4"/>
    </row>
    <row r="88" spans="9:10">
      <c r="I88" s="3"/>
      <c r="J88" s="4"/>
    </row>
    <row r="89" spans="9:10">
      <c r="I89" s="3"/>
      <c r="J89" s="4"/>
    </row>
    <row r="90" spans="9:10">
      <c r="I90" s="3"/>
      <c r="J90" s="4"/>
    </row>
    <row r="91" spans="9:10">
      <c r="I91" s="3"/>
      <c r="J91" s="4"/>
    </row>
    <row r="92" spans="9:10">
      <c r="I92" s="3"/>
      <c r="J92" s="4"/>
    </row>
    <row r="93" spans="9:10">
      <c r="I93" s="3"/>
      <c r="J93" s="4"/>
    </row>
    <row r="94" spans="9:10">
      <c r="I94" s="3"/>
      <c r="J94" s="4"/>
    </row>
    <row r="95" spans="9:10">
      <c r="I95" s="3"/>
      <c r="J95" s="4"/>
    </row>
    <row r="96" spans="9:10">
      <c r="I96" s="3"/>
      <c r="J96" s="4"/>
    </row>
    <row r="97" spans="9:10">
      <c r="I97" s="3"/>
      <c r="J97" s="4"/>
    </row>
    <row r="98" spans="9:10">
      <c r="I98" s="3"/>
      <c r="J98" s="4"/>
    </row>
    <row r="99" spans="9:10">
      <c r="I99" s="3"/>
      <c r="J99" s="4"/>
    </row>
    <row r="100" spans="9:10">
      <c r="I100" s="3"/>
      <c r="J100" s="4"/>
    </row>
    <row r="101" spans="9:10">
      <c r="I101" s="3"/>
      <c r="J101" s="4"/>
    </row>
    <row r="102" spans="9:10">
      <c r="I102" s="3"/>
      <c r="J102" s="4"/>
    </row>
    <row r="103" spans="9:10">
      <c r="I103" s="3"/>
      <c r="J103" s="4"/>
    </row>
    <row r="104" spans="9:10">
      <c r="I104" s="3"/>
      <c r="J104" s="4"/>
    </row>
    <row r="105" spans="9:10">
      <c r="I105" s="3"/>
      <c r="J105" s="4"/>
    </row>
    <row r="106" spans="9:10">
      <c r="I106" s="3"/>
      <c r="J106" s="4"/>
    </row>
    <row r="107" spans="9:10">
      <c r="I107" s="3"/>
      <c r="J107" s="4"/>
    </row>
    <row r="108" spans="9:10">
      <c r="I108" s="3"/>
      <c r="J108" s="4"/>
    </row>
    <row r="109" spans="9:10">
      <c r="I109" s="3"/>
      <c r="J109" s="4"/>
    </row>
    <row r="110" spans="9:10">
      <c r="I110" s="3"/>
      <c r="J110" s="4"/>
    </row>
    <row r="111" spans="9:10">
      <c r="I111" s="3"/>
      <c r="J111" s="4"/>
    </row>
    <row r="112" spans="9:10">
      <c r="I112" s="3"/>
      <c r="J112" s="4"/>
    </row>
    <row r="113" spans="9:10">
      <c r="I113" s="3"/>
      <c r="J113" s="4"/>
    </row>
    <row r="114" spans="9:10">
      <c r="I114" s="3"/>
      <c r="J114" s="4"/>
    </row>
    <row r="115" spans="9:10">
      <c r="I115" s="3"/>
      <c r="J115" s="4"/>
    </row>
    <row r="116" spans="9:10">
      <c r="I116" s="3"/>
      <c r="J116" s="4"/>
    </row>
    <row r="117" spans="9:10">
      <c r="I117" s="3"/>
      <c r="J117" s="4"/>
    </row>
    <row r="118" spans="9:10">
      <c r="I118" s="3"/>
      <c r="J118" s="4"/>
    </row>
    <row r="119" spans="9:10">
      <c r="I119" s="3"/>
      <c r="J119" s="4"/>
    </row>
    <row r="120" spans="9:10">
      <c r="I120" s="3"/>
      <c r="J120" s="4"/>
    </row>
    <row r="121" spans="9:10">
      <c r="I121" s="3"/>
      <c r="J121" s="4"/>
    </row>
    <row r="122" spans="9:10">
      <c r="I122" s="3"/>
      <c r="J122" s="4"/>
    </row>
    <row r="123" spans="9:10">
      <c r="I123" s="3"/>
      <c r="J123" s="4"/>
    </row>
    <row r="124" spans="9:10">
      <c r="I124" s="3"/>
      <c r="J124" s="4"/>
    </row>
    <row r="125" spans="9:10">
      <c r="I125" s="3"/>
      <c r="J125" s="4"/>
    </row>
    <row r="126" spans="9:10">
      <c r="I126" s="3"/>
      <c r="J126" s="4"/>
    </row>
    <row r="127" spans="9:10">
      <c r="I127" s="3"/>
      <c r="J127" s="4"/>
    </row>
    <row r="128" spans="9:10">
      <c r="I128" s="3"/>
      <c r="J128" s="4"/>
    </row>
    <row r="129" spans="9:10">
      <c r="I129" s="3"/>
      <c r="J129" s="4"/>
    </row>
    <row r="130" spans="9:10">
      <c r="I130" s="3"/>
      <c r="J130" s="4"/>
    </row>
    <row r="131" spans="9:10">
      <c r="I131" s="3"/>
      <c r="J131" s="4"/>
    </row>
    <row r="132" spans="9:10">
      <c r="I132" s="3"/>
      <c r="J132" s="4"/>
    </row>
    <row r="133" spans="9:10">
      <c r="I133" s="3"/>
      <c r="J133" s="4"/>
    </row>
    <row r="134" spans="9:10">
      <c r="I134" s="3"/>
      <c r="J134" s="4"/>
    </row>
    <row r="135" spans="9:10">
      <c r="I135" s="3"/>
      <c r="J135" s="4"/>
    </row>
    <row r="136" spans="9:10">
      <c r="I136" s="3"/>
      <c r="J136" s="4"/>
    </row>
    <row r="137" spans="9:10">
      <c r="I137" s="3"/>
      <c r="J137" s="4"/>
    </row>
    <row r="138" spans="9:10">
      <c r="I138" s="3"/>
      <c r="J138" s="4"/>
    </row>
    <row r="139" spans="9:10">
      <c r="I139" s="3"/>
      <c r="J139" s="4"/>
    </row>
    <row r="140" spans="9:10">
      <c r="I140" s="3"/>
      <c r="J140" s="4"/>
    </row>
    <row r="141" spans="9:10">
      <c r="I141" s="3"/>
      <c r="J141" s="4"/>
    </row>
    <row r="142" spans="9:10">
      <c r="I142" s="3"/>
      <c r="J142" s="4"/>
    </row>
    <row r="143" spans="9:10">
      <c r="I143" s="3"/>
      <c r="J143" s="4"/>
    </row>
    <row r="144" spans="9:10">
      <c r="I144" s="3"/>
      <c r="J144" s="4"/>
    </row>
    <row r="145" spans="9:10">
      <c r="I145" s="3"/>
      <c r="J145" s="4"/>
    </row>
    <row r="146" spans="9:10">
      <c r="I146" s="3"/>
      <c r="J146" s="4"/>
    </row>
    <row r="147" spans="9:10">
      <c r="I147" s="3"/>
      <c r="J147" s="4"/>
    </row>
    <row r="148" spans="9:10">
      <c r="I148" s="3"/>
      <c r="J148" s="4"/>
    </row>
    <row r="149" spans="9:10">
      <c r="I149" s="3"/>
      <c r="J149" s="4"/>
    </row>
    <row r="150" spans="9:10">
      <c r="I150" s="3"/>
      <c r="J150" s="4"/>
    </row>
    <row r="151" spans="9:10">
      <c r="I151" s="3"/>
      <c r="J151" s="4"/>
    </row>
    <row r="152" spans="9:10">
      <c r="I152" s="3"/>
      <c r="J152" s="4"/>
    </row>
    <row r="153" spans="9:10">
      <c r="I153" s="3"/>
      <c r="J153" s="4"/>
    </row>
    <row r="154" spans="9:10">
      <c r="I154" s="3"/>
      <c r="J154" s="4"/>
    </row>
    <row r="155" spans="9:10">
      <c r="I155" s="3"/>
      <c r="J155" s="4"/>
    </row>
    <row r="156" spans="9:10">
      <c r="I156" s="3"/>
      <c r="J156" s="4"/>
    </row>
    <row r="157" spans="9:10">
      <c r="I157" s="3"/>
      <c r="J157" s="4"/>
    </row>
    <row r="158" spans="9:10">
      <c r="I158" s="3"/>
      <c r="J158" s="4"/>
    </row>
    <row r="159" spans="9:10">
      <c r="I159" s="3"/>
      <c r="J159" s="4"/>
    </row>
    <row r="160" spans="9:10">
      <c r="I160" s="3"/>
      <c r="J160" s="4"/>
    </row>
    <row r="161" spans="9:10">
      <c r="I161" s="3"/>
      <c r="J161" s="4"/>
    </row>
    <row r="162" spans="9:10">
      <c r="I162" s="3"/>
      <c r="J162" s="4"/>
    </row>
    <row r="163" spans="9:10">
      <c r="I163" s="3"/>
      <c r="J163" s="4"/>
    </row>
    <row r="164" spans="9:10">
      <c r="I164" s="3"/>
      <c r="J164" s="4"/>
    </row>
    <row r="165" spans="9:10">
      <c r="I165" s="3"/>
      <c r="J165" s="4"/>
    </row>
    <row r="166" spans="9:10">
      <c r="I166" s="3"/>
      <c r="J166" s="4"/>
    </row>
    <row r="167" spans="9:10">
      <c r="I167" s="3"/>
      <c r="J167" s="4"/>
    </row>
    <row r="168" spans="9:10">
      <c r="I168" s="3"/>
      <c r="J168" s="4"/>
    </row>
    <row r="169" spans="9:10">
      <c r="I169" s="3"/>
      <c r="J169" s="4"/>
    </row>
    <row r="170" spans="9:10">
      <c r="I170" s="3"/>
      <c r="J170" s="4"/>
    </row>
    <row r="171" spans="9:10">
      <c r="I171" s="3"/>
      <c r="J171" s="4"/>
    </row>
    <row r="172" spans="9:10">
      <c r="I172" s="3"/>
      <c r="J172" s="4"/>
    </row>
    <row r="173" spans="9:10">
      <c r="I173" s="3"/>
      <c r="J173" s="4"/>
    </row>
    <row r="174" spans="9:10">
      <c r="I174" s="3"/>
      <c r="J174" s="4"/>
    </row>
    <row r="175" spans="9:10">
      <c r="I175" s="3"/>
      <c r="J175" s="4"/>
    </row>
    <row r="176" spans="9:10">
      <c r="I176" s="3"/>
      <c r="J176" s="4"/>
    </row>
    <row r="177" spans="9:10">
      <c r="I177" s="3"/>
      <c r="J177" s="4"/>
    </row>
    <row r="178" spans="9:10">
      <c r="I178" s="3"/>
      <c r="J178" s="4"/>
    </row>
    <row r="179" spans="9:10">
      <c r="I179" s="3"/>
      <c r="J179" s="4"/>
    </row>
    <row r="180" spans="9:10">
      <c r="I180" s="3"/>
      <c r="J180" s="4"/>
    </row>
    <row r="181" spans="9:10">
      <c r="I181" s="3"/>
      <c r="J181" s="4"/>
    </row>
    <row r="182" spans="9:10">
      <c r="I182" s="3"/>
      <c r="J182" s="4"/>
    </row>
    <row r="183" spans="9:10">
      <c r="I183" s="3"/>
      <c r="J183" s="4"/>
    </row>
    <row r="184" spans="9:10">
      <c r="I184" s="3"/>
      <c r="J184" s="4"/>
    </row>
    <row r="185" spans="9:10">
      <c r="I185" s="3"/>
      <c r="J185" s="4"/>
    </row>
    <row r="186" spans="9:10">
      <c r="I186" s="3"/>
      <c r="J186" s="4"/>
    </row>
    <row r="187" spans="9:10">
      <c r="I187" s="3"/>
      <c r="J187" s="4"/>
    </row>
    <row r="188" spans="9:10">
      <c r="I188" s="3"/>
      <c r="J188" s="4"/>
    </row>
    <row r="189" spans="9:10">
      <c r="I189" s="3"/>
      <c r="J189" s="4"/>
    </row>
    <row r="190" spans="9:10">
      <c r="I190" s="3"/>
      <c r="J190" s="4"/>
    </row>
    <row r="191" spans="9:10">
      <c r="I191" s="3"/>
      <c r="J191" s="4"/>
    </row>
    <row r="192" spans="9:10">
      <c r="I192" s="3"/>
      <c r="J192" s="4"/>
    </row>
    <row r="193" spans="9:10">
      <c r="I193" s="3"/>
      <c r="J193" s="4"/>
    </row>
    <row r="194" spans="9:10">
      <c r="I194" s="3"/>
      <c r="J194" s="4"/>
    </row>
    <row r="195" spans="9:10">
      <c r="I195" s="3"/>
      <c r="J195" s="4"/>
    </row>
    <row r="196" spans="9:10">
      <c r="I196" s="3"/>
      <c r="J196" s="4"/>
    </row>
    <row r="197" spans="9:10">
      <c r="I197" s="3"/>
      <c r="J197" s="4"/>
    </row>
    <row r="198" spans="9:10">
      <c r="I198" s="3"/>
      <c r="J198" s="4"/>
    </row>
    <row r="199" spans="9:10">
      <c r="I199" s="3"/>
      <c r="J199" s="4"/>
    </row>
    <row r="200" spans="9:10">
      <c r="I200" s="3"/>
      <c r="J200" s="4"/>
    </row>
  </sheetData>
  <mergeCells count="1">
    <mergeCell ref="A1:K1"/>
  </mergeCells>
  <dataValidations count="1">
    <dataValidation type="list" sqref="K4:K200" xr:uid="{00000000-0002-0000-0200-000002000000}">
      <formula1>"Active,Inactive,Sold"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200-000000000000}">
          <x14:formula1>
            <xm:f>Lists!$C$2:$C$8</xm:f>
          </x14:formula1>
          <xm:sqref>F4:F200</xm:sqref>
        </x14:dataValidation>
        <x14:dataValidation type="list" xr:uid="{00000000-0002-0000-0200-000001000000}">
          <x14:formula1>
            <xm:f>Lists!$D$2:$D$8</xm:f>
          </x14:formula1>
          <xm:sqref>G4:G200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2"/>
  <sheetViews>
    <sheetView workbookViewId="0">
      <selection activeCell="D45" sqref="D45"/>
    </sheetView>
  </sheetViews>
  <sheetFormatPr defaultRowHeight="13.8"/>
  <cols>
    <col min="1" max="1" width="8.296875" customWidth="1"/>
    <col min="2" max="2" width="11.796875" customWidth="1"/>
    <col min="3" max="3" width="11.8984375" customWidth="1"/>
    <col min="4" max="4" width="9.59765625" customWidth="1"/>
    <col min="5" max="5" width="14" customWidth="1"/>
    <col min="6" max="6" width="10.796875" customWidth="1"/>
    <col min="7" max="7" width="21.796875" customWidth="1"/>
    <col min="8" max="8" width="12.69921875" customWidth="1"/>
    <col min="9" max="9" width="9.59765625" customWidth="1"/>
    <col min="10" max="10" width="7.796875" customWidth="1"/>
    <col min="11" max="11" width="7.19921875" customWidth="1"/>
    <col min="12" max="13" width="8.3984375" customWidth="1"/>
    <col min="14" max="14" width="12.5" customWidth="1"/>
    <col min="15" max="15" width="10" customWidth="1"/>
    <col min="16" max="16" width="22.5" customWidth="1"/>
  </cols>
  <sheetData>
    <row r="1" spans="1:16" ht="21">
      <c r="A1" s="10" t="s">
        <v>104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s="37" customFormat="1" ht="47.4" customHeight="1">
      <c r="A3" s="23" t="s">
        <v>72</v>
      </c>
      <c r="B3" s="23" t="s">
        <v>105</v>
      </c>
      <c r="C3" s="23" t="s">
        <v>106</v>
      </c>
      <c r="D3" s="23" t="s">
        <v>107</v>
      </c>
      <c r="E3" s="23" t="s">
        <v>108</v>
      </c>
      <c r="F3" s="23" t="s">
        <v>109</v>
      </c>
      <c r="G3" s="23" t="s">
        <v>110</v>
      </c>
      <c r="H3" s="23" t="s">
        <v>111</v>
      </c>
      <c r="I3" s="23" t="s">
        <v>112</v>
      </c>
      <c r="J3" s="23" t="s">
        <v>113</v>
      </c>
      <c r="K3" s="23" t="s">
        <v>114</v>
      </c>
      <c r="L3" s="23" t="s">
        <v>115</v>
      </c>
      <c r="M3" s="23" t="s">
        <v>116</v>
      </c>
      <c r="N3" s="23" t="s">
        <v>117</v>
      </c>
      <c r="O3" s="23" t="s">
        <v>118</v>
      </c>
      <c r="P3" s="23" t="s">
        <v>119</v>
      </c>
    </row>
    <row r="4" spans="1:16" s="37" customFormat="1" ht="27.6">
      <c r="A4" s="38" t="s">
        <v>83</v>
      </c>
      <c r="B4" s="39">
        <v>46183</v>
      </c>
      <c r="C4" s="38" t="s">
        <v>8</v>
      </c>
      <c r="D4" s="40">
        <v>42000</v>
      </c>
      <c r="E4" s="40">
        <v>42020</v>
      </c>
      <c r="F4" s="40">
        <f t="shared" ref="F4:F32" si="0">IF(OR(D4="",E4=""),"",E4-D4)</f>
        <v>20</v>
      </c>
      <c r="G4" s="38" t="s">
        <v>120</v>
      </c>
      <c r="H4" s="38" t="s">
        <v>121</v>
      </c>
      <c r="I4" s="41">
        <v>85</v>
      </c>
      <c r="J4" s="41">
        <v>40</v>
      </c>
      <c r="K4" s="41">
        <v>6.25</v>
      </c>
      <c r="L4" s="41">
        <v>0</v>
      </c>
      <c r="M4" s="41">
        <f t="shared" ref="M4:M32" si="1">SUM(I4:L4)</f>
        <v>131.25</v>
      </c>
      <c r="N4" s="39">
        <v>46275</v>
      </c>
      <c r="O4" s="40">
        <v>47000</v>
      </c>
      <c r="P4" s="38" t="s">
        <v>122</v>
      </c>
    </row>
    <row r="5" spans="1:16" s="37" customFormat="1">
      <c r="A5" s="38" t="s">
        <v>83</v>
      </c>
      <c r="B5" s="39">
        <v>46208</v>
      </c>
      <c r="C5" s="38" t="s">
        <v>12</v>
      </c>
      <c r="D5" s="40">
        <v>46800</v>
      </c>
      <c r="E5" s="40">
        <v>46810</v>
      </c>
      <c r="F5" s="40">
        <f t="shared" si="0"/>
        <v>10</v>
      </c>
      <c r="G5" s="38" t="s">
        <v>123</v>
      </c>
      <c r="H5" s="38" t="s">
        <v>124</v>
      </c>
      <c r="I5" s="41">
        <v>0</v>
      </c>
      <c r="J5" s="41">
        <v>35</v>
      </c>
      <c r="K5" s="41">
        <v>0</v>
      </c>
      <c r="L5" s="41">
        <v>0</v>
      </c>
      <c r="M5" s="41">
        <f t="shared" si="1"/>
        <v>35</v>
      </c>
      <c r="N5" s="39">
        <v>46300</v>
      </c>
      <c r="O5" s="40">
        <v>52000</v>
      </c>
      <c r="P5" s="38" t="s">
        <v>125</v>
      </c>
    </row>
    <row r="6" spans="1:16" s="37" customFormat="1" ht="27.6">
      <c r="A6" s="38" t="s">
        <v>83</v>
      </c>
      <c r="B6" s="39">
        <v>46215</v>
      </c>
      <c r="C6" s="38" t="s">
        <v>4</v>
      </c>
      <c r="D6" s="40">
        <v>47190</v>
      </c>
      <c r="E6" s="40">
        <v>47200</v>
      </c>
      <c r="F6" s="40">
        <f t="shared" si="0"/>
        <v>10</v>
      </c>
      <c r="G6" s="38" t="s">
        <v>126</v>
      </c>
      <c r="H6" s="38" t="s">
        <v>127</v>
      </c>
      <c r="I6" s="41">
        <v>18</v>
      </c>
      <c r="J6" s="41">
        <v>25</v>
      </c>
      <c r="K6" s="41">
        <v>3.15</v>
      </c>
      <c r="L6" s="41">
        <v>0</v>
      </c>
      <c r="M6" s="41">
        <f t="shared" si="1"/>
        <v>46.15</v>
      </c>
      <c r="N6" s="39">
        <v>46246</v>
      </c>
      <c r="O6" s="40">
        <v>48000</v>
      </c>
      <c r="P6" s="38" t="s">
        <v>128</v>
      </c>
    </row>
    <row r="7" spans="1:16">
      <c r="A7" s="24"/>
      <c r="B7" s="42"/>
      <c r="C7" s="24"/>
      <c r="D7" s="43"/>
      <c r="E7" s="43"/>
      <c r="F7" s="43" t="str">
        <f t="shared" si="0"/>
        <v/>
      </c>
      <c r="G7" s="24"/>
      <c r="H7" s="24"/>
      <c r="I7" s="44"/>
      <c r="J7" s="44"/>
      <c r="K7" s="44"/>
      <c r="L7" s="44"/>
      <c r="M7" s="44">
        <f t="shared" si="1"/>
        <v>0</v>
      </c>
      <c r="N7" s="42"/>
      <c r="O7" s="43"/>
      <c r="P7" s="24"/>
    </row>
    <row r="8" spans="1:16">
      <c r="A8" s="24"/>
      <c r="B8" s="42"/>
      <c r="C8" s="24"/>
      <c r="D8" s="43"/>
      <c r="E8" s="43"/>
      <c r="F8" s="43" t="str">
        <f t="shared" si="0"/>
        <v/>
      </c>
      <c r="G8" s="24"/>
      <c r="H8" s="24"/>
      <c r="I8" s="44"/>
      <c r="J8" s="44"/>
      <c r="K8" s="44"/>
      <c r="L8" s="44"/>
      <c r="M8" s="44">
        <f t="shared" si="1"/>
        <v>0</v>
      </c>
      <c r="N8" s="42"/>
      <c r="O8" s="43"/>
      <c r="P8" s="24"/>
    </row>
    <row r="9" spans="1:16">
      <c r="A9" s="24"/>
      <c r="B9" s="42"/>
      <c r="C9" s="24"/>
      <c r="D9" s="43"/>
      <c r="E9" s="43"/>
      <c r="F9" s="43" t="str">
        <f t="shared" si="0"/>
        <v/>
      </c>
      <c r="G9" s="24"/>
      <c r="H9" s="24"/>
      <c r="I9" s="44"/>
      <c r="J9" s="44"/>
      <c r="K9" s="44"/>
      <c r="L9" s="44"/>
      <c r="M9" s="44">
        <f t="shared" si="1"/>
        <v>0</v>
      </c>
      <c r="N9" s="42"/>
      <c r="O9" s="43"/>
      <c r="P9" s="24"/>
    </row>
    <row r="10" spans="1:16">
      <c r="A10" s="24"/>
      <c r="B10" s="42"/>
      <c r="C10" s="24"/>
      <c r="D10" s="43"/>
      <c r="E10" s="43"/>
      <c r="F10" s="43" t="str">
        <f t="shared" si="0"/>
        <v/>
      </c>
      <c r="G10" s="24"/>
      <c r="H10" s="24"/>
      <c r="I10" s="44"/>
      <c r="J10" s="44"/>
      <c r="K10" s="44"/>
      <c r="L10" s="44"/>
      <c r="M10" s="44">
        <f t="shared" si="1"/>
        <v>0</v>
      </c>
      <c r="N10" s="42"/>
      <c r="O10" s="43"/>
      <c r="P10" s="24"/>
    </row>
    <row r="11" spans="1:16">
      <c r="A11" s="24"/>
      <c r="B11" s="42"/>
      <c r="C11" s="24"/>
      <c r="D11" s="43"/>
      <c r="E11" s="43"/>
      <c r="F11" s="43" t="str">
        <f t="shared" si="0"/>
        <v/>
      </c>
      <c r="G11" s="24"/>
      <c r="H11" s="24"/>
      <c r="I11" s="44"/>
      <c r="J11" s="44"/>
      <c r="K11" s="44"/>
      <c r="L11" s="44"/>
      <c r="M11" s="44">
        <f t="shared" si="1"/>
        <v>0</v>
      </c>
      <c r="N11" s="42"/>
      <c r="O11" s="43"/>
      <c r="P11" s="24"/>
    </row>
    <row r="12" spans="1:16">
      <c r="A12" s="24"/>
      <c r="B12" s="42"/>
      <c r="C12" s="24"/>
      <c r="D12" s="43"/>
      <c r="E12" s="43"/>
      <c r="F12" s="43" t="str">
        <f t="shared" si="0"/>
        <v/>
      </c>
      <c r="G12" s="24"/>
      <c r="H12" s="24"/>
      <c r="I12" s="44"/>
      <c r="J12" s="44"/>
      <c r="K12" s="44"/>
      <c r="L12" s="44"/>
      <c r="M12" s="44">
        <f t="shared" si="1"/>
        <v>0</v>
      </c>
      <c r="N12" s="42"/>
      <c r="O12" s="43"/>
      <c r="P12" s="24"/>
    </row>
    <row r="13" spans="1:16">
      <c r="A13" s="24"/>
      <c r="B13" s="42"/>
      <c r="C13" s="24"/>
      <c r="D13" s="43"/>
      <c r="E13" s="43"/>
      <c r="F13" s="43" t="str">
        <f t="shared" si="0"/>
        <v/>
      </c>
      <c r="G13" s="24"/>
      <c r="H13" s="24"/>
      <c r="I13" s="44"/>
      <c r="J13" s="44"/>
      <c r="K13" s="44"/>
      <c r="L13" s="44"/>
      <c r="M13" s="44">
        <f t="shared" si="1"/>
        <v>0</v>
      </c>
      <c r="N13" s="42"/>
      <c r="O13" s="43"/>
      <c r="P13" s="24"/>
    </row>
    <row r="14" spans="1:16">
      <c r="A14" s="24"/>
      <c r="B14" s="42"/>
      <c r="C14" s="24"/>
      <c r="D14" s="43"/>
      <c r="E14" s="43"/>
      <c r="F14" s="43" t="str">
        <f t="shared" si="0"/>
        <v/>
      </c>
      <c r="G14" s="24"/>
      <c r="H14" s="24"/>
      <c r="I14" s="44"/>
      <c r="J14" s="44"/>
      <c r="K14" s="44"/>
      <c r="L14" s="44"/>
      <c r="M14" s="44">
        <f t="shared" si="1"/>
        <v>0</v>
      </c>
      <c r="N14" s="42"/>
      <c r="O14" s="43"/>
      <c r="P14" s="24"/>
    </row>
    <row r="15" spans="1:16">
      <c r="A15" s="24"/>
      <c r="B15" s="42"/>
      <c r="C15" s="24"/>
      <c r="D15" s="43"/>
      <c r="E15" s="43"/>
      <c r="F15" s="43" t="str">
        <f t="shared" si="0"/>
        <v/>
      </c>
      <c r="G15" s="24"/>
      <c r="H15" s="24"/>
      <c r="I15" s="44"/>
      <c r="J15" s="44"/>
      <c r="K15" s="44"/>
      <c r="L15" s="44"/>
      <c r="M15" s="44">
        <f t="shared" si="1"/>
        <v>0</v>
      </c>
      <c r="N15" s="42"/>
      <c r="O15" s="43"/>
      <c r="P15" s="24"/>
    </row>
    <row r="16" spans="1:16">
      <c r="A16" s="24"/>
      <c r="B16" s="42"/>
      <c r="C16" s="24"/>
      <c r="D16" s="43"/>
      <c r="E16" s="43"/>
      <c r="F16" s="43" t="str">
        <f t="shared" si="0"/>
        <v/>
      </c>
      <c r="G16" s="24"/>
      <c r="H16" s="24"/>
      <c r="I16" s="44"/>
      <c r="J16" s="44"/>
      <c r="K16" s="44"/>
      <c r="L16" s="44"/>
      <c r="M16" s="44">
        <f t="shared" si="1"/>
        <v>0</v>
      </c>
      <c r="N16" s="42"/>
      <c r="O16" s="43"/>
      <c r="P16" s="24"/>
    </row>
    <row r="17" spans="1:16">
      <c r="A17" s="24"/>
      <c r="B17" s="42"/>
      <c r="C17" s="24"/>
      <c r="D17" s="43"/>
      <c r="E17" s="43"/>
      <c r="F17" s="43" t="str">
        <f t="shared" si="0"/>
        <v/>
      </c>
      <c r="G17" s="24"/>
      <c r="H17" s="24"/>
      <c r="I17" s="44"/>
      <c r="J17" s="44"/>
      <c r="K17" s="44"/>
      <c r="L17" s="44"/>
      <c r="M17" s="44">
        <f t="shared" si="1"/>
        <v>0</v>
      </c>
      <c r="N17" s="42"/>
      <c r="O17" s="43"/>
      <c r="P17" s="24"/>
    </row>
    <row r="18" spans="1:16">
      <c r="A18" s="24"/>
      <c r="B18" s="42"/>
      <c r="C18" s="24"/>
      <c r="D18" s="43"/>
      <c r="E18" s="43"/>
      <c r="F18" s="43" t="str">
        <f t="shared" si="0"/>
        <v/>
      </c>
      <c r="G18" s="24"/>
      <c r="H18" s="24"/>
      <c r="I18" s="44"/>
      <c r="J18" s="44"/>
      <c r="K18" s="44"/>
      <c r="L18" s="44"/>
      <c r="M18" s="44">
        <f t="shared" si="1"/>
        <v>0</v>
      </c>
      <c r="N18" s="42"/>
      <c r="O18" s="43"/>
      <c r="P18" s="24"/>
    </row>
    <row r="19" spans="1:16">
      <c r="A19" s="24"/>
      <c r="B19" s="42"/>
      <c r="C19" s="24"/>
      <c r="D19" s="43"/>
      <c r="E19" s="43"/>
      <c r="F19" s="43" t="str">
        <f t="shared" si="0"/>
        <v/>
      </c>
      <c r="G19" s="24"/>
      <c r="H19" s="24"/>
      <c r="I19" s="44"/>
      <c r="J19" s="44"/>
      <c r="K19" s="44"/>
      <c r="L19" s="44"/>
      <c r="M19" s="44">
        <f t="shared" si="1"/>
        <v>0</v>
      </c>
      <c r="N19" s="42"/>
      <c r="O19" s="43"/>
      <c r="P19" s="24"/>
    </row>
    <row r="20" spans="1:16">
      <c r="A20" s="24"/>
      <c r="B20" s="42"/>
      <c r="C20" s="24"/>
      <c r="D20" s="43"/>
      <c r="E20" s="43"/>
      <c r="F20" s="43" t="str">
        <f t="shared" si="0"/>
        <v/>
      </c>
      <c r="G20" s="24"/>
      <c r="H20" s="24"/>
      <c r="I20" s="44"/>
      <c r="J20" s="44"/>
      <c r="K20" s="44"/>
      <c r="L20" s="44"/>
      <c r="M20" s="44">
        <f t="shared" si="1"/>
        <v>0</v>
      </c>
      <c r="N20" s="42"/>
      <c r="O20" s="43"/>
      <c r="P20" s="24"/>
    </row>
    <row r="21" spans="1:16">
      <c r="A21" s="24"/>
      <c r="B21" s="42"/>
      <c r="C21" s="24"/>
      <c r="D21" s="43"/>
      <c r="E21" s="43"/>
      <c r="F21" s="43" t="str">
        <f t="shared" si="0"/>
        <v/>
      </c>
      <c r="G21" s="24"/>
      <c r="H21" s="24"/>
      <c r="I21" s="44"/>
      <c r="J21" s="44"/>
      <c r="K21" s="44"/>
      <c r="L21" s="44"/>
      <c r="M21" s="44">
        <f t="shared" si="1"/>
        <v>0</v>
      </c>
      <c r="N21" s="42"/>
      <c r="O21" s="43"/>
      <c r="P21" s="24"/>
    </row>
    <row r="22" spans="1:16">
      <c r="A22" s="24"/>
      <c r="B22" s="42"/>
      <c r="C22" s="24"/>
      <c r="D22" s="43"/>
      <c r="E22" s="43"/>
      <c r="F22" s="43" t="str">
        <f t="shared" si="0"/>
        <v/>
      </c>
      <c r="G22" s="24"/>
      <c r="H22" s="24"/>
      <c r="I22" s="44"/>
      <c r="J22" s="44"/>
      <c r="K22" s="44"/>
      <c r="L22" s="44"/>
      <c r="M22" s="44">
        <f t="shared" si="1"/>
        <v>0</v>
      </c>
      <c r="N22" s="42"/>
      <c r="O22" s="43"/>
      <c r="P22" s="24"/>
    </row>
    <row r="23" spans="1:16">
      <c r="A23" s="24"/>
      <c r="B23" s="42"/>
      <c r="C23" s="24"/>
      <c r="D23" s="43"/>
      <c r="E23" s="43"/>
      <c r="F23" s="43" t="str">
        <f t="shared" si="0"/>
        <v/>
      </c>
      <c r="G23" s="24"/>
      <c r="H23" s="24"/>
      <c r="I23" s="44"/>
      <c r="J23" s="44"/>
      <c r="K23" s="44"/>
      <c r="L23" s="44"/>
      <c r="M23" s="44">
        <f t="shared" si="1"/>
        <v>0</v>
      </c>
      <c r="N23" s="42"/>
      <c r="O23" s="43"/>
      <c r="P23" s="24"/>
    </row>
    <row r="24" spans="1:16">
      <c r="A24" s="24"/>
      <c r="B24" s="42"/>
      <c r="C24" s="24"/>
      <c r="D24" s="43"/>
      <c r="E24" s="43"/>
      <c r="F24" s="43" t="str">
        <f t="shared" si="0"/>
        <v/>
      </c>
      <c r="G24" s="24"/>
      <c r="H24" s="24"/>
      <c r="I24" s="44"/>
      <c r="J24" s="44"/>
      <c r="K24" s="44"/>
      <c r="L24" s="44"/>
      <c r="M24" s="44">
        <f t="shared" si="1"/>
        <v>0</v>
      </c>
      <c r="N24" s="42"/>
      <c r="O24" s="43"/>
      <c r="P24" s="24"/>
    </row>
    <row r="25" spans="1:16">
      <c r="A25" s="24"/>
      <c r="B25" s="42"/>
      <c r="C25" s="24"/>
      <c r="D25" s="43"/>
      <c r="E25" s="43"/>
      <c r="F25" s="43" t="str">
        <f t="shared" si="0"/>
        <v/>
      </c>
      <c r="G25" s="24"/>
      <c r="H25" s="24"/>
      <c r="I25" s="44"/>
      <c r="J25" s="44"/>
      <c r="K25" s="44"/>
      <c r="L25" s="44"/>
      <c r="M25" s="44">
        <f t="shared" si="1"/>
        <v>0</v>
      </c>
      <c r="N25" s="42"/>
      <c r="O25" s="43"/>
      <c r="P25" s="24"/>
    </row>
    <row r="26" spans="1:16">
      <c r="A26" s="24"/>
      <c r="B26" s="42"/>
      <c r="C26" s="24"/>
      <c r="D26" s="43"/>
      <c r="E26" s="43"/>
      <c r="F26" s="43" t="str">
        <f t="shared" si="0"/>
        <v/>
      </c>
      <c r="G26" s="24"/>
      <c r="H26" s="24"/>
      <c r="I26" s="44"/>
      <c r="J26" s="44"/>
      <c r="K26" s="44"/>
      <c r="L26" s="44"/>
      <c r="M26" s="44">
        <f t="shared" si="1"/>
        <v>0</v>
      </c>
      <c r="N26" s="42"/>
      <c r="O26" s="43"/>
      <c r="P26" s="24"/>
    </row>
    <row r="27" spans="1:16">
      <c r="A27" s="24"/>
      <c r="B27" s="42"/>
      <c r="C27" s="24"/>
      <c r="D27" s="43"/>
      <c r="E27" s="43"/>
      <c r="F27" s="43" t="str">
        <f t="shared" si="0"/>
        <v/>
      </c>
      <c r="G27" s="24"/>
      <c r="H27" s="24"/>
      <c r="I27" s="44"/>
      <c r="J27" s="44"/>
      <c r="K27" s="44"/>
      <c r="L27" s="44"/>
      <c r="M27" s="44">
        <f t="shared" si="1"/>
        <v>0</v>
      </c>
      <c r="N27" s="42"/>
      <c r="O27" s="43"/>
      <c r="P27" s="24"/>
    </row>
    <row r="28" spans="1:16">
      <c r="A28" s="24"/>
      <c r="B28" s="42"/>
      <c r="C28" s="24"/>
      <c r="D28" s="43"/>
      <c r="E28" s="43"/>
      <c r="F28" s="43" t="str">
        <f t="shared" si="0"/>
        <v/>
      </c>
      <c r="G28" s="24"/>
      <c r="H28" s="24"/>
      <c r="I28" s="44"/>
      <c r="J28" s="44"/>
      <c r="K28" s="44"/>
      <c r="L28" s="44"/>
      <c r="M28" s="44">
        <f t="shared" si="1"/>
        <v>0</v>
      </c>
      <c r="N28" s="42"/>
      <c r="O28" s="43"/>
      <c r="P28" s="24"/>
    </row>
    <row r="29" spans="1:16">
      <c r="A29" s="24"/>
      <c r="B29" s="42"/>
      <c r="C29" s="24"/>
      <c r="D29" s="43"/>
      <c r="E29" s="43"/>
      <c r="F29" s="43" t="str">
        <f t="shared" si="0"/>
        <v/>
      </c>
      <c r="G29" s="24"/>
      <c r="H29" s="24"/>
      <c r="I29" s="44"/>
      <c r="J29" s="44"/>
      <c r="K29" s="44"/>
      <c r="L29" s="44"/>
      <c r="M29" s="44">
        <f t="shared" si="1"/>
        <v>0</v>
      </c>
      <c r="N29" s="42"/>
      <c r="O29" s="43"/>
      <c r="P29" s="24"/>
    </row>
    <row r="30" spans="1:16">
      <c r="A30" s="24"/>
      <c r="B30" s="42"/>
      <c r="C30" s="24"/>
      <c r="D30" s="43"/>
      <c r="E30" s="43"/>
      <c r="F30" s="43" t="str">
        <f t="shared" si="0"/>
        <v/>
      </c>
      <c r="G30" s="24"/>
      <c r="H30" s="24"/>
      <c r="I30" s="44"/>
      <c r="J30" s="44"/>
      <c r="K30" s="44"/>
      <c r="L30" s="44"/>
      <c r="M30" s="44">
        <f t="shared" si="1"/>
        <v>0</v>
      </c>
      <c r="N30" s="42"/>
      <c r="O30" s="43"/>
      <c r="P30" s="24"/>
    </row>
    <row r="31" spans="1:16">
      <c r="A31" s="24"/>
      <c r="B31" s="42"/>
      <c r="C31" s="24"/>
      <c r="D31" s="43"/>
      <c r="E31" s="43"/>
      <c r="F31" s="43" t="str">
        <f t="shared" si="0"/>
        <v/>
      </c>
      <c r="G31" s="24"/>
      <c r="H31" s="24"/>
      <c r="I31" s="44"/>
      <c r="J31" s="44"/>
      <c r="K31" s="44"/>
      <c r="L31" s="44"/>
      <c r="M31" s="44">
        <f t="shared" si="1"/>
        <v>0</v>
      </c>
      <c r="N31" s="42"/>
      <c r="O31" s="43"/>
      <c r="P31" s="24"/>
    </row>
    <row r="32" spans="1:16">
      <c r="A32" s="24"/>
      <c r="B32" s="42"/>
      <c r="C32" s="24"/>
      <c r="D32" s="43"/>
      <c r="E32" s="43"/>
      <c r="F32" s="43" t="str">
        <f t="shared" si="0"/>
        <v/>
      </c>
      <c r="G32" s="24"/>
      <c r="H32" s="24"/>
      <c r="I32" s="44"/>
      <c r="J32" s="44"/>
      <c r="K32" s="44"/>
      <c r="L32" s="44"/>
      <c r="M32" s="44">
        <f t="shared" si="1"/>
        <v>0</v>
      </c>
      <c r="N32" s="42"/>
      <c r="O32" s="43"/>
      <c r="P32" s="24"/>
    </row>
  </sheetData>
  <mergeCells count="1">
    <mergeCell ref="A1:P1"/>
  </mergeCells>
  <conditionalFormatting sqref="D4:E32">
    <cfRule type="expression" dxfId="9" priority="1">
      <formula>AND(D4&lt;&gt;"",E4&lt;&gt;"",E4&lt;D4)</formula>
    </cfRule>
  </conditionalFormatting>
  <pageMargins left="0.7" right="0.7" top="0.75" bottom="0.75" header="0.3" footer="0.3"/>
  <pageSetup paperSize="9" scale="63" orientation="landscape" horizontalDpi="30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300-000000000000}">
          <x14:formula1>
            <xm:f>'Vehicle Master'!$A$4:$A$200</xm:f>
          </x14:formula1>
          <xm:sqref>A4:A32</xm:sqref>
        </x14:dataValidation>
        <x14:dataValidation type="list" xr:uid="{00000000-0002-0000-0300-000001000000}">
          <x14:formula1>
            <xm:f>Lists!$A$2:$A$8</xm:f>
          </x14:formula1>
          <xm:sqref>C4:C32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2"/>
  <sheetViews>
    <sheetView workbookViewId="0">
      <selection activeCell="P6" sqref="P6"/>
    </sheetView>
  </sheetViews>
  <sheetFormatPr defaultRowHeight="13.8"/>
  <cols>
    <col min="1" max="1" width="10.3984375" customWidth="1"/>
    <col min="2" max="2" width="12.296875" customWidth="1"/>
    <col min="3" max="3" width="10.19921875" customWidth="1"/>
    <col min="4" max="4" width="9.8984375" customWidth="1"/>
    <col min="5" max="5" width="10.8984375" customWidth="1"/>
    <col min="6" max="6" width="8.796875" customWidth="1"/>
    <col min="7" max="7" width="17.3984375" customWidth="1"/>
    <col min="8" max="8" width="13.59765625" customWidth="1"/>
    <col min="9" max="9" width="10.09765625" customWidth="1"/>
    <col min="10" max="10" width="8.3984375" customWidth="1"/>
    <col min="11" max="11" width="8.09765625" customWidth="1"/>
    <col min="12" max="12" width="8.3984375" customWidth="1"/>
    <col min="13" max="13" width="7.69921875" customWidth="1"/>
    <col min="14" max="14" width="8.796875" customWidth="1"/>
    <col min="15" max="15" width="7.8984375" customWidth="1"/>
    <col min="16" max="16" width="12" customWidth="1"/>
    <col min="17" max="17" width="9.09765625" customWidth="1"/>
    <col min="18" max="18" width="10.69921875" customWidth="1"/>
  </cols>
  <sheetData>
    <row r="1" spans="1:18" s="29" customFormat="1" ht="21">
      <c r="A1" s="46" t="s">
        <v>129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s="29" customForma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45" customFormat="1" ht="42" customHeight="1">
      <c r="A3" s="23" t="s">
        <v>72</v>
      </c>
      <c r="B3" s="23" t="s">
        <v>73</v>
      </c>
      <c r="C3" s="23" t="s">
        <v>130</v>
      </c>
      <c r="D3" s="23" t="s">
        <v>105</v>
      </c>
      <c r="E3" s="23" t="s">
        <v>106</v>
      </c>
      <c r="F3" s="23" t="s">
        <v>81</v>
      </c>
      <c r="G3" s="23" t="s">
        <v>110</v>
      </c>
      <c r="H3" s="23" t="s">
        <v>131</v>
      </c>
      <c r="I3" s="23" t="s">
        <v>132</v>
      </c>
      <c r="J3" s="23" t="s">
        <v>112</v>
      </c>
      <c r="K3" s="23" t="s">
        <v>113</v>
      </c>
      <c r="L3" s="23" t="s">
        <v>114</v>
      </c>
      <c r="M3" s="23" t="s">
        <v>133</v>
      </c>
      <c r="N3" s="23" t="s">
        <v>115</v>
      </c>
      <c r="O3" s="23" t="s">
        <v>116</v>
      </c>
      <c r="P3" s="23" t="s">
        <v>117</v>
      </c>
      <c r="Q3" s="23" t="s">
        <v>118</v>
      </c>
      <c r="R3" s="23" t="s">
        <v>134</v>
      </c>
    </row>
    <row r="4" spans="1:18" s="45" customFormat="1" ht="27.6">
      <c r="A4" s="38" t="s">
        <v>83</v>
      </c>
      <c r="B4" s="38" t="s">
        <v>84</v>
      </c>
      <c r="C4" s="38" t="s">
        <v>87</v>
      </c>
      <c r="D4" s="39">
        <v>46183</v>
      </c>
      <c r="E4" s="38" t="s">
        <v>8</v>
      </c>
      <c r="F4" s="40">
        <v>47200</v>
      </c>
      <c r="G4" s="38" t="s">
        <v>120</v>
      </c>
      <c r="H4" s="38" t="s">
        <v>135</v>
      </c>
      <c r="I4" s="38" t="s">
        <v>136</v>
      </c>
      <c r="J4" s="41">
        <v>85</v>
      </c>
      <c r="K4" s="41">
        <v>40</v>
      </c>
      <c r="L4" s="41">
        <v>6.25</v>
      </c>
      <c r="M4" s="41">
        <v>0</v>
      </c>
      <c r="N4" s="41">
        <v>0</v>
      </c>
      <c r="O4" s="41">
        <f t="shared" ref="O4:O32" si="0">SUM(J4:N4)</f>
        <v>131.25</v>
      </c>
      <c r="P4" s="39">
        <v>46275</v>
      </c>
      <c r="Q4" s="40">
        <v>47000</v>
      </c>
      <c r="R4" s="38" t="str">
        <f t="shared" ref="R4:R32" ca="1" si="1">IF(A4="","",IF(OR(P4="",Q4=""),"Needs Schedule",IF(OR(TODAY()&gt;P4,F4&gt;=Q4),"Overdue",IF(OR(P4-TODAY()&lt;=30,Q4-F4&lt;=1000),"Due Soon","Scheduled"))))</f>
        <v>Overdue</v>
      </c>
    </row>
    <row r="5" spans="1:18" s="45" customFormat="1" ht="27.6">
      <c r="A5" s="38" t="s">
        <v>89</v>
      </c>
      <c r="B5" s="38" t="s">
        <v>90</v>
      </c>
      <c r="C5" s="38" t="s">
        <v>93</v>
      </c>
      <c r="D5" s="39">
        <v>46157</v>
      </c>
      <c r="E5" s="38" t="s">
        <v>4</v>
      </c>
      <c r="F5" s="40">
        <v>31500</v>
      </c>
      <c r="G5" s="38" t="s">
        <v>137</v>
      </c>
      <c r="H5" s="38" t="s">
        <v>138</v>
      </c>
      <c r="I5" s="38" t="s">
        <v>139</v>
      </c>
      <c r="J5" s="41">
        <v>20</v>
      </c>
      <c r="K5" s="41">
        <v>65</v>
      </c>
      <c r="L5" s="41">
        <v>4.25</v>
      </c>
      <c r="M5" s="41">
        <v>0</v>
      </c>
      <c r="N5" s="41">
        <v>0</v>
      </c>
      <c r="O5" s="41">
        <f t="shared" si="0"/>
        <v>89.25</v>
      </c>
      <c r="P5" s="39">
        <v>46249</v>
      </c>
      <c r="Q5" s="40">
        <v>35000</v>
      </c>
      <c r="R5" s="38" t="str">
        <f t="shared" ca="1" si="1"/>
        <v>Due Soon</v>
      </c>
    </row>
    <row r="6" spans="1:18" s="45" customFormat="1" ht="27.6">
      <c r="A6" s="38" t="s">
        <v>94</v>
      </c>
      <c r="B6" s="38" t="s">
        <v>95</v>
      </c>
      <c r="C6" s="38" t="s">
        <v>98</v>
      </c>
      <c r="D6" s="39">
        <v>46117</v>
      </c>
      <c r="E6" s="38" t="s">
        <v>24</v>
      </c>
      <c r="F6" s="40">
        <v>62300</v>
      </c>
      <c r="G6" s="38" t="s">
        <v>140</v>
      </c>
      <c r="H6" s="38" t="s">
        <v>141</v>
      </c>
      <c r="I6" s="38" t="s">
        <v>142</v>
      </c>
      <c r="J6" s="41">
        <v>280</v>
      </c>
      <c r="K6" s="41">
        <v>120</v>
      </c>
      <c r="L6" s="41">
        <v>20</v>
      </c>
      <c r="M6" s="41">
        <v>0</v>
      </c>
      <c r="N6" s="41">
        <v>10</v>
      </c>
      <c r="O6" s="41">
        <f t="shared" si="0"/>
        <v>430</v>
      </c>
      <c r="P6" s="39">
        <v>46235</v>
      </c>
      <c r="Q6" s="40">
        <v>63000</v>
      </c>
      <c r="R6" s="38" t="str">
        <f t="shared" ca="1" si="1"/>
        <v>Due Soon</v>
      </c>
    </row>
    <row r="7" spans="1:18" s="45" customFormat="1" ht="27.6">
      <c r="A7" s="38" t="s">
        <v>99</v>
      </c>
      <c r="B7" s="38" t="s">
        <v>100</v>
      </c>
      <c r="C7" s="38" t="s">
        <v>103</v>
      </c>
      <c r="D7" s="39">
        <v>46204</v>
      </c>
      <c r="E7" s="38" t="s">
        <v>16</v>
      </c>
      <c r="F7" s="40">
        <v>98400</v>
      </c>
      <c r="G7" s="38" t="s">
        <v>143</v>
      </c>
      <c r="H7" s="38" t="s">
        <v>144</v>
      </c>
      <c r="I7" s="38" t="s">
        <v>145</v>
      </c>
      <c r="J7" s="41">
        <v>190</v>
      </c>
      <c r="K7" s="41">
        <v>140</v>
      </c>
      <c r="L7" s="41">
        <v>16.5</v>
      </c>
      <c r="M7" s="41">
        <v>35</v>
      </c>
      <c r="N7" s="41">
        <v>0</v>
      </c>
      <c r="O7" s="41">
        <f t="shared" si="0"/>
        <v>381.5</v>
      </c>
      <c r="P7" s="39">
        <v>46296</v>
      </c>
      <c r="Q7" s="40">
        <v>103000</v>
      </c>
      <c r="R7" s="38" t="str">
        <f t="shared" ca="1" si="1"/>
        <v>Scheduled</v>
      </c>
    </row>
    <row r="8" spans="1:18" s="29" customFormat="1">
      <c r="A8" s="24"/>
      <c r="B8" s="24"/>
      <c r="C8" s="24"/>
      <c r="D8" s="42"/>
      <c r="E8" s="24"/>
      <c r="F8" s="43"/>
      <c r="G8" s="24"/>
      <c r="H8" s="24"/>
      <c r="I8" s="24"/>
      <c r="J8" s="44"/>
      <c r="K8" s="44"/>
      <c r="L8" s="44"/>
      <c r="M8" s="44"/>
      <c r="N8" s="44"/>
      <c r="O8" s="44">
        <f t="shared" si="0"/>
        <v>0</v>
      </c>
      <c r="P8" s="42"/>
      <c r="Q8" s="43"/>
      <c r="R8" s="24" t="str">
        <f t="shared" ca="1" si="1"/>
        <v/>
      </c>
    </row>
    <row r="9" spans="1:18" s="29" customFormat="1">
      <c r="A9" s="24"/>
      <c r="B9" s="24"/>
      <c r="C9" s="24"/>
      <c r="D9" s="42"/>
      <c r="E9" s="24"/>
      <c r="F9" s="43"/>
      <c r="G9" s="24"/>
      <c r="H9" s="24"/>
      <c r="I9" s="24"/>
      <c r="J9" s="44"/>
      <c r="K9" s="44"/>
      <c r="L9" s="44"/>
      <c r="M9" s="44"/>
      <c r="N9" s="44"/>
      <c r="O9" s="44">
        <f t="shared" si="0"/>
        <v>0</v>
      </c>
      <c r="P9" s="42"/>
      <c r="Q9" s="43"/>
      <c r="R9" s="24" t="str">
        <f t="shared" ca="1" si="1"/>
        <v/>
      </c>
    </row>
    <row r="10" spans="1:18" s="29" customFormat="1">
      <c r="A10" s="24"/>
      <c r="B10" s="24"/>
      <c r="C10" s="24"/>
      <c r="D10" s="42"/>
      <c r="E10" s="24"/>
      <c r="F10" s="43"/>
      <c r="G10" s="24"/>
      <c r="H10" s="24"/>
      <c r="I10" s="24"/>
      <c r="J10" s="44"/>
      <c r="K10" s="44"/>
      <c r="L10" s="44"/>
      <c r="M10" s="44"/>
      <c r="N10" s="44"/>
      <c r="O10" s="44">
        <f t="shared" si="0"/>
        <v>0</v>
      </c>
      <c r="P10" s="42"/>
      <c r="Q10" s="43"/>
      <c r="R10" s="24" t="str">
        <f t="shared" ca="1" si="1"/>
        <v/>
      </c>
    </row>
    <row r="11" spans="1:18" s="29" customFormat="1">
      <c r="A11" s="24"/>
      <c r="B11" s="24"/>
      <c r="C11" s="24"/>
      <c r="D11" s="42"/>
      <c r="E11" s="24"/>
      <c r="F11" s="43"/>
      <c r="G11" s="24"/>
      <c r="H11" s="24"/>
      <c r="I11" s="24"/>
      <c r="J11" s="44"/>
      <c r="K11" s="44"/>
      <c r="L11" s="44"/>
      <c r="M11" s="44"/>
      <c r="N11" s="44"/>
      <c r="O11" s="44">
        <f t="shared" si="0"/>
        <v>0</v>
      </c>
      <c r="P11" s="42"/>
      <c r="Q11" s="43"/>
      <c r="R11" s="24" t="str">
        <f t="shared" ca="1" si="1"/>
        <v/>
      </c>
    </row>
    <row r="12" spans="1:18" s="29" customFormat="1">
      <c r="A12" s="24"/>
      <c r="B12" s="24"/>
      <c r="C12" s="24"/>
      <c r="D12" s="42"/>
      <c r="E12" s="24"/>
      <c r="F12" s="43"/>
      <c r="G12" s="24"/>
      <c r="H12" s="24"/>
      <c r="I12" s="24"/>
      <c r="J12" s="44"/>
      <c r="K12" s="44"/>
      <c r="L12" s="44"/>
      <c r="M12" s="44"/>
      <c r="N12" s="44"/>
      <c r="O12" s="44">
        <f t="shared" si="0"/>
        <v>0</v>
      </c>
      <c r="P12" s="42"/>
      <c r="Q12" s="43"/>
      <c r="R12" s="24" t="str">
        <f t="shared" ca="1" si="1"/>
        <v/>
      </c>
    </row>
    <row r="13" spans="1:18" s="29" customFormat="1">
      <c r="A13" s="24"/>
      <c r="B13" s="24"/>
      <c r="C13" s="24"/>
      <c r="D13" s="42"/>
      <c r="E13" s="24"/>
      <c r="F13" s="43"/>
      <c r="G13" s="24"/>
      <c r="H13" s="24"/>
      <c r="I13" s="24"/>
      <c r="J13" s="44"/>
      <c r="K13" s="44"/>
      <c r="L13" s="44"/>
      <c r="M13" s="44"/>
      <c r="N13" s="44"/>
      <c r="O13" s="44">
        <f t="shared" si="0"/>
        <v>0</v>
      </c>
      <c r="P13" s="42"/>
      <c r="Q13" s="43"/>
      <c r="R13" s="24" t="str">
        <f t="shared" ca="1" si="1"/>
        <v/>
      </c>
    </row>
    <row r="14" spans="1:18" s="29" customFormat="1">
      <c r="A14" s="24"/>
      <c r="B14" s="24"/>
      <c r="C14" s="24"/>
      <c r="D14" s="42"/>
      <c r="E14" s="24"/>
      <c r="F14" s="43"/>
      <c r="G14" s="24"/>
      <c r="H14" s="24"/>
      <c r="I14" s="24"/>
      <c r="J14" s="44"/>
      <c r="K14" s="44"/>
      <c r="L14" s="44"/>
      <c r="M14" s="44"/>
      <c r="N14" s="44"/>
      <c r="O14" s="44">
        <f t="shared" si="0"/>
        <v>0</v>
      </c>
      <c r="P14" s="42"/>
      <c r="Q14" s="43"/>
      <c r="R14" s="24" t="str">
        <f t="shared" ca="1" si="1"/>
        <v/>
      </c>
    </row>
    <row r="15" spans="1:18" s="29" customFormat="1">
      <c r="A15" s="24"/>
      <c r="B15" s="24"/>
      <c r="C15" s="24"/>
      <c r="D15" s="42"/>
      <c r="E15" s="24"/>
      <c r="F15" s="43"/>
      <c r="G15" s="24"/>
      <c r="H15" s="24"/>
      <c r="I15" s="24"/>
      <c r="J15" s="44"/>
      <c r="K15" s="44"/>
      <c r="L15" s="44"/>
      <c r="M15" s="44"/>
      <c r="N15" s="44"/>
      <c r="O15" s="44">
        <f t="shared" si="0"/>
        <v>0</v>
      </c>
      <c r="P15" s="42"/>
      <c r="Q15" s="43"/>
      <c r="R15" s="24" t="str">
        <f t="shared" ca="1" si="1"/>
        <v/>
      </c>
    </row>
    <row r="16" spans="1:18" s="29" customFormat="1">
      <c r="A16" s="24"/>
      <c r="B16" s="24"/>
      <c r="C16" s="24"/>
      <c r="D16" s="42"/>
      <c r="E16" s="24"/>
      <c r="F16" s="43"/>
      <c r="G16" s="24"/>
      <c r="H16" s="24"/>
      <c r="I16" s="24"/>
      <c r="J16" s="44"/>
      <c r="K16" s="44"/>
      <c r="L16" s="44"/>
      <c r="M16" s="44"/>
      <c r="N16" s="44"/>
      <c r="O16" s="44">
        <f t="shared" si="0"/>
        <v>0</v>
      </c>
      <c r="P16" s="42"/>
      <c r="Q16" s="43"/>
      <c r="R16" s="24" t="str">
        <f t="shared" ca="1" si="1"/>
        <v/>
      </c>
    </row>
    <row r="17" spans="1:18" s="29" customFormat="1">
      <c r="A17" s="24"/>
      <c r="B17" s="24"/>
      <c r="C17" s="24"/>
      <c r="D17" s="42"/>
      <c r="E17" s="24"/>
      <c r="F17" s="43"/>
      <c r="G17" s="24"/>
      <c r="H17" s="24"/>
      <c r="I17" s="24"/>
      <c r="J17" s="44"/>
      <c r="K17" s="44"/>
      <c r="L17" s="44"/>
      <c r="M17" s="44"/>
      <c r="N17" s="44"/>
      <c r="O17" s="44">
        <f t="shared" si="0"/>
        <v>0</v>
      </c>
      <c r="P17" s="42"/>
      <c r="Q17" s="43"/>
      <c r="R17" s="24" t="str">
        <f t="shared" ca="1" si="1"/>
        <v/>
      </c>
    </row>
    <row r="18" spans="1:18" s="29" customFormat="1">
      <c r="A18" s="24"/>
      <c r="B18" s="24"/>
      <c r="C18" s="24"/>
      <c r="D18" s="42"/>
      <c r="E18" s="24"/>
      <c r="F18" s="43"/>
      <c r="G18" s="24"/>
      <c r="H18" s="24"/>
      <c r="I18" s="24"/>
      <c r="J18" s="44"/>
      <c r="K18" s="44"/>
      <c r="L18" s="44"/>
      <c r="M18" s="44"/>
      <c r="N18" s="44"/>
      <c r="O18" s="44">
        <f t="shared" si="0"/>
        <v>0</v>
      </c>
      <c r="P18" s="42"/>
      <c r="Q18" s="43"/>
      <c r="R18" s="24" t="str">
        <f t="shared" ca="1" si="1"/>
        <v/>
      </c>
    </row>
    <row r="19" spans="1:18" s="29" customFormat="1">
      <c r="A19" s="24"/>
      <c r="B19" s="24"/>
      <c r="C19" s="24"/>
      <c r="D19" s="42"/>
      <c r="E19" s="24"/>
      <c r="F19" s="43"/>
      <c r="G19" s="24"/>
      <c r="H19" s="24"/>
      <c r="I19" s="24"/>
      <c r="J19" s="44"/>
      <c r="K19" s="44"/>
      <c r="L19" s="44"/>
      <c r="M19" s="44"/>
      <c r="N19" s="44"/>
      <c r="O19" s="44">
        <f t="shared" si="0"/>
        <v>0</v>
      </c>
      <c r="P19" s="42"/>
      <c r="Q19" s="43"/>
      <c r="R19" s="24" t="str">
        <f t="shared" ca="1" si="1"/>
        <v/>
      </c>
    </row>
    <row r="20" spans="1:18" s="29" customFormat="1">
      <c r="A20" s="24"/>
      <c r="B20" s="24"/>
      <c r="C20" s="24"/>
      <c r="D20" s="42"/>
      <c r="E20" s="24"/>
      <c r="F20" s="43"/>
      <c r="G20" s="24"/>
      <c r="H20" s="24"/>
      <c r="I20" s="24"/>
      <c r="J20" s="44"/>
      <c r="K20" s="44"/>
      <c r="L20" s="44"/>
      <c r="M20" s="44"/>
      <c r="N20" s="44"/>
      <c r="O20" s="44">
        <f t="shared" si="0"/>
        <v>0</v>
      </c>
      <c r="P20" s="42"/>
      <c r="Q20" s="43"/>
      <c r="R20" s="24" t="str">
        <f t="shared" ca="1" si="1"/>
        <v/>
      </c>
    </row>
    <row r="21" spans="1:18" s="29" customFormat="1">
      <c r="A21" s="24"/>
      <c r="B21" s="24"/>
      <c r="C21" s="24"/>
      <c r="D21" s="42"/>
      <c r="E21" s="24"/>
      <c r="F21" s="43"/>
      <c r="G21" s="24"/>
      <c r="H21" s="24"/>
      <c r="I21" s="24"/>
      <c r="J21" s="44"/>
      <c r="K21" s="44"/>
      <c r="L21" s="44"/>
      <c r="M21" s="44"/>
      <c r="N21" s="44"/>
      <c r="O21" s="44">
        <f t="shared" si="0"/>
        <v>0</v>
      </c>
      <c r="P21" s="42"/>
      <c r="Q21" s="43"/>
      <c r="R21" s="24" t="str">
        <f t="shared" ca="1" si="1"/>
        <v/>
      </c>
    </row>
    <row r="22" spans="1:18" s="29" customFormat="1">
      <c r="A22" s="24"/>
      <c r="B22" s="24"/>
      <c r="C22" s="24"/>
      <c r="D22" s="42"/>
      <c r="E22" s="24"/>
      <c r="F22" s="43"/>
      <c r="G22" s="24"/>
      <c r="H22" s="24"/>
      <c r="I22" s="24"/>
      <c r="J22" s="44"/>
      <c r="K22" s="44"/>
      <c r="L22" s="44"/>
      <c r="M22" s="44"/>
      <c r="N22" s="44"/>
      <c r="O22" s="44">
        <f t="shared" si="0"/>
        <v>0</v>
      </c>
      <c r="P22" s="42"/>
      <c r="Q22" s="43"/>
      <c r="R22" s="24" t="str">
        <f t="shared" ca="1" si="1"/>
        <v/>
      </c>
    </row>
    <row r="23" spans="1:18" s="29" customFormat="1">
      <c r="A23" s="24"/>
      <c r="B23" s="24"/>
      <c r="C23" s="24"/>
      <c r="D23" s="42"/>
      <c r="E23" s="24"/>
      <c r="F23" s="43"/>
      <c r="G23" s="24"/>
      <c r="H23" s="24"/>
      <c r="I23" s="24"/>
      <c r="J23" s="44"/>
      <c r="K23" s="44"/>
      <c r="L23" s="44"/>
      <c r="M23" s="44"/>
      <c r="N23" s="44"/>
      <c r="O23" s="44">
        <f t="shared" si="0"/>
        <v>0</v>
      </c>
      <c r="P23" s="42"/>
      <c r="Q23" s="43"/>
      <c r="R23" s="24" t="str">
        <f t="shared" ca="1" si="1"/>
        <v/>
      </c>
    </row>
    <row r="24" spans="1:18" s="29" customFormat="1">
      <c r="A24" s="24"/>
      <c r="B24" s="24"/>
      <c r="C24" s="24"/>
      <c r="D24" s="42"/>
      <c r="E24" s="24"/>
      <c r="F24" s="43"/>
      <c r="G24" s="24"/>
      <c r="H24" s="24"/>
      <c r="I24" s="24"/>
      <c r="J24" s="44"/>
      <c r="K24" s="44"/>
      <c r="L24" s="44"/>
      <c r="M24" s="44"/>
      <c r="N24" s="44"/>
      <c r="O24" s="44">
        <f t="shared" si="0"/>
        <v>0</v>
      </c>
      <c r="P24" s="42"/>
      <c r="Q24" s="43"/>
      <c r="R24" s="24" t="str">
        <f t="shared" ca="1" si="1"/>
        <v/>
      </c>
    </row>
    <row r="25" spans="1:18" s="29" customFormat="1">
      <c r="A25" s="24"/>
      <c r="B25" s="24"/>
      <c r="C25" s="24"/>
      <c r="D25" s="42"/>
      <c r="E25" s="24"/>
      <c r="F25" s="43"/>
      <c r="G25" s="24"/>
      <c r="H25" s="24"/>
      <c r="I25" s="24"/>
      <c r="J25" s="44"/>
      <c r="K25" s="44"/>
      <c r="L25" s="44"/>
      <c r="M25" s="44"/>
      <c r="N25" s="44"/>
      <c r="O25" s="44">
        <f t="shared" si="0"/>
        <v>0</v>
      </c>
      <c r="P25" s="42"/>
      <c r="Q25" s="43"/>
      <c r="R25" s="24" t="str">
        <f t="shared" ca="1" si="1"/>
        <v/>
      </c>
    </row>
    <row r="26" spans="1:18" s="29" customFormat="1">
      <c r="A26" s="24"/>
      <c r="B26" s="24"/>
      <c r="C26" s="24"/>
      <c r="D26" s="42"/>
      <c r="E26" s="24"/>
      <c r="F26" s="43"/>
      <c r="G26" s="24"/>
      <c r="H26" s="24"/>
      <c r="I26" s="24"/>
      <c r="J26" s="44"/>
      <c r="K26" s="44"/>
      <c r="L26" s="44"/>
      <c r="M26" s="44"/>
      <c r="N26" s="44"/>
      <c r="O26" s="44">
        <f t="shared" si="0"/>
        <v>0</v>
      </c>
      <c r="P26" s="42"/>
      <c r="Q26" s="43"/>
      <c r="R26" s="24" t="str">
        <f t="shared" ca="1" si="1"/>
        <v/>
      </c>
    </row>
    <row r="27" spans="1:18" s="29" customFormat="1">
      <c r="A27" s="24"/>
      <c r="B27" s="24"/>
      <c r="C27" s="24"/>
      <c r="D27" s="42"/>
      <c r="E27" s="24"/>
      <c r="F27" s="43"/>
      <c r="G27" s="24"/>
      <c r="H27" s="24"/>
      <c r="I27" s="24"/>
      <c r="J27" s="44"/>
      <c r="K27" s="44"/>
      <c r="L27" s="44"/>
      <c r="M27" s="44"/>
      <c r="N27" s="44"/>
      <c r="O27" s="44">
        <f t="shared" si="0"/>
        <v>0</v>
      </c>
      <c r="P27" s="42"/>
      <c r="Q27" s="43"/>
      <c r="R27" s="24" t="str">
        <f t="shared" ca="1" si="1"/>
        <v/>
      </c>
    </row>
    <row r="28" spans="1:18" s="29" customFormat="1">
      <c r="A28" s="24"/>
      <c r="B28" s="24"/>
      <c r="C28" s="24"/>
      <c r="D28" s="42"/>
      <c r="E28" s="24"/>
      <c r="F28" s="43"/>
      <c r="G28" s="24"/>
      <c r="H28" s="24"/>
      <c r="I28" s="24"/>
      <c r="J28" s="44"/>
      <c r="K28" s="44"/>
      <c r="L28" s="44"/>
      <c r="M28" s="44"/>
      <c r="N28" s="44"/>
      <c r="O28" s="44">
        <f t="shared" si="0"/>
        <v>0</v>
      </c>
      <c r="P28" s="42"/>
      <c r="Q28" s="43"/>
      <c r="R28" s="24" t="str">
        <f t="shared" ca="1" si="1"/>
        <v/>
      </c>
    </row>
    <row r="29" spans="1:18" s="29" customFormat="1">
      <c r="A29" s="24"/>
      <c r="B29" s="24"/>
      <c r="C29" s="24"/>
      <c r="D29" s="42"/>
      <c r="E29" s="24"/>
      <c r="F29" s="43"/>
      <c r="G29" s="24"/>
      <c r="H29" s="24"/>
      <c r="I29" s="24"/>
      <c r="J29" s="44"/>
      <c r="K29" s="44"/>
      <c r="L29" s="44"/>
      <c r="M29" s="44"/>
      <c r="N29" s="44"/>
      <c r="O29" s="44">
        <f t="shared" si="0"/>
        <v>0</v>
      </c>
      <c r="P29" s="42"/>
      <c r="Q29" s="43"/>
      <c r="R29" s="24" t="str">
        <f t="shared" ca="1" si="1"/>
        <v/>
      </c>
    </row>
    <row r="30" spans="1:18" s="29" customFormat="1">
      <c r="A30" s="24"/>
      <c r="B30" s="24"/>
      <c r="C30" s="24"/>
      <c r="D30" s="42"/>
      <c r="E30" s="24"/>
      <c r="F30" s="43"/>
      <c r="G30" s="24"/>
      <c r="H30" s="24"/>
      <c r="I30" s="24"/>
      <c r="J30" s="44"/>
      <c r="K30" s="44"/>
      <c r="L30" s="44"/>
      <c r="M30" s="44"/>
      <c r="N30" s="44"/>
      <c r="O30" s="44">
        <f t="shared" si="0"/>
        <v>0</v>
      </c>
      <c r="P30" s="42"/>
      <c r="Q30" s="43"/>
      <c r="R30" s="24" t="str">
        <f t="shared" ca="1" si="1"/>
        <v/>
      </c>
    </row>
    <row r="31" spans="1:18" s="29" customFormat="1">
      <c r="A31" s="24"/>
      <c r="B31" s="24"/>
      <c r="C31" s="24"/>
      <c r="D31" s="42"/>
      <c r="E31" s="24"/>
      <c r="F31" s="43"/>
      <c r="G31" s="24"/>
      <c r="H31" s="24"/>
      <c r="I31" s="24"/>
      <c r="J31" s="44"/>
      <c r="K31" s="44"/>
      <c r="L31" s="44"/>
      <c r="M31" s="44"/>
      <c r="N31" s="44"/>
      <c r="O31" s="44">
        <f t="shared" si="0"/>
        <v>0</v>
      </c>
      <c r="P31" s="42"/>
      <c r="Q31" s="43"/>
      <c r="R31" s="24" t="str">
        <f t="shared" ca="1" si="1"/>
        <v/>
      </c>
    </row>
    <row r="32" spans="1:18" s="29" customFormat="1">
      <c r="A32" s="24"/>
      <c r="B32" s="24"/>
      <c r="C32" s="24"/>
      <c r="D32" s="42"/>
      <c r="E32" s="24"/>
      <c r="F32" s="43"/>
      <c r="G32" s="24"/>
      <c r="H32" s="24"/>
      <c r="I32" s="24"/>
      <c r="J32" s="44"/>
      <c r="K32" s="44"/>
      <c r="L32" s="44"/>
      <c r="M32" s="44"/>
      <c r="N32" s="44"/>
      <c r="O32" s="44">
        <f t="shared" si="0"/>
        <v>0</v>
      </c>
      <c r="P32" s="42"/>
      <c r="Q32" s="43"/>
      <c r="R32" s="24" t="str">
        <f t="shared" ca="1" si="1"/>
        <v/>
      </c>
    </row>
  </sheetData>
  <mergeCells count="1">
    <mergeCell ref="A1:R1"/>
  </mergeCells>
  <conditionalFormatting sqref="R4:R32">
    <cfRule type="expression" dxfId="8" priority="1">
      <formula>$R4="Overdue"</formula>
    </cfRule>
    <cfRule type="expression" dxfId="7" priority="2">
      <formula>$R4="Due Soon"</formula>
    </cfRule>
    <cfRule type="expression" dxfId="6" priority="3">
      <formula>$R4="Scheduled"</formula>
    </cfRule>
  </conditionalFormatting>
  <pageMargins left="0.7" right="0.7" top="0.75" bottom="0.75" header="0.3" footer="0.3"/>
  <pageSetup paperSize="9" scale="64" orientation="landscape" horizontalDpi="30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400-000000000000}">
          <x14:formula1>
            <xm:f>'Vehicle Master'!$A$4:$A$200</xm:f>
          </x14:formula1>
          <xm:sqref>A4:A32</xm:sqref>
        </x14:dataValidation>
        <x14:dataValidation type="list" xr:uid="{00000000-0002-0000-0400-000001000000}">
          <x14:formula1>
            <xm:f>Lists!$A$2:$A$8</xm:f>
          </x14:formula1>
          <xm:sqref>E4:E32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2"/>
  <sheetViews>
    <sheetView workbookViewId="0">
      <selection activeCell="C4" sqref="C4:C7"/>
    </sheetView>
  </sheetViews>
  <sheetFormatPr defaultRowHeight="13.8"/>
  <cols>
    <col min="1" max="1" width="9.3984375" customWidth="1"/>
    <col min="2" max="2" width="10.69921875" customWidth="1"/>
    <col min="3" max="3" width="10" customWidth="1"/>
    <col min="4" max="4" width="13.59765625" customWidth="1"/>
    <col min="5" max="5" width="26.19921875" customWidth="1"/>
    <col min="6" max="6" width="18.19921875" customWidth="1"/>
    <col min="7" max="7" width="11.796875" customWidth="1"/>
    <col min="8" max="8" width="9.69921875" customWidth="1"/>
    <col min="9" max="9" width="9.3984375" customWidth="1"/>
    <col min="10" max="10" width="8.3984375" customWidth="1"/>
    <col min="11" max="11" width="7.59765625" customWidth="1"/>
    <col min="12" max="12" width="7.296875" customWidth="1"/>
    <col min="13" max="13" width="8.09765625" customWidth="1"/>
    <col min="14" max="14" width="7.8984375" customWidth="1"/>
    <col min="15" max="15" width="10.19921875" customWidth="1"/>
    <col min="16" max="16" width="15.19921875" customWidth="1"/>
  </cols>
  <sheetData>
    <row r="1" spans="1:16" s="29" customFormat="1" ht="21">
      <c r="A1" s="46" t="s">
        <v>146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s="29" customForma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45" customFormat="1" ht="41.4">
      <c r="A3" s="23" t="s">
        <v>147</v>
      </c>
      <c r="B3" s="23" t="s">
        <v>72</v>
      </c>
      <c r="C3" s="23" t="s">
        <v>148</v>
      </c>
      <c r="D3" s="23" t="s">
        <v>149</v>
      </c>
      <c r="E3" s="23" t="s">
        <v>150</v>
      </c>
      <c r="F3" s="23" t="s">
        <v>131</v>
      </c>
      <c r="G3" s="23" t="s">
        <v>151</v>
      </c>
      <c r="H3" s="23" t="s">
        <v>132</v>
      </c>
      <c r="I3" s="23" t="s">
        <v>112</v>
      </c>
      <c r="J3" s="23" t="s">
        <v>113</v>
      </c>
      <c r="K3" s="23" t="s">
        <v>114</v>
      </c>
      <c r="L3" s="23" t="s">
        <v>133</v>
      </c>
      <c r="M3" s="23" t="s">
        <v>115</v>
      </c>
      <c r="N3" s="23" t="s">
        <v>116</v>
      </c>
      <c r="O3" s="23" t="s">
        <v>152</v>
      </c>
      <c r="P3" s="23" t="s">
        <v>153</v>
      </c>
    </row>
    <row r="4" spans="1:16" s="45" customFormat="1" ht="27.6">
      <c r="A4" s="38" t="s">
        <v>154</v>
      </c>
      <c r="B4" s="38" t="s">
        <v>94</v>
      </c>
      <c r="C4" s="39">
        <v>46117</v>
      </c>
      <c r="D4" s="38" t="s">
        <v>155</v>
      </c>
      <c r="E4" s="38" t="s">
        <v>156</v>
      </c>
      <c r="F4" s="38" t="s">
        <v>141</v>
      </c>
      <c r="G4" s="38" t="s">
        <v>157</v>
      </c>
      <c r="H4" s="38" t="s">
        <v>142</v>
      </c>
      <c r="I4" s="41">
        <v>280</v>
      </c>
      <c r="J4" s="41">
        <v>120</v>
      </c>
      <c r="K4" s="41">
        <v>20</v>
      </c>
      <c r="L4" s="41">
        <v>0</v>
      </c>
      <c r="M4" s="41">
        <v>10</v>
      </c>
      <c r="N4" s="41">
        <f t="shared" ref="N4:N32" si="0">SUM(I4:M4)</f>
        <v>430</v>
      </c>
      <c r="O4" s="40">
        <v>2</v>
      </c>
      <c r="P4" s="38"/>
    </row>
    <row r="5" spans="1:16" s="45" customFormat="1" ht="27.6">
      <c r="A5" s="38" t="s">
        <v>158</v>
      </c>
      <c r="B5" s="38" t="s">
        <v>99</v>
      </c>
      <c r="C5" s="39">
        <v>46204</v>
      </c>
      <c r="D5" s="38" t="s">
        <v>159</v>
      </c>
      <c r="E5" s="38" t="s">
        <v>160</v>
      </c>
      <c r="F5" s="38" t="s">
        <v>144</v>
      </c>
      <c r="G5" s="38" t="s">
        <v>161</v>
      </c>
      <c r="H5" s="38" t="s">
        <v>145</v>
      </c>
      <c r="I5" s="41">
        <v>190</v>
      </c>
      <c r="J5" s="41">
        <v>140</v>
      </c>
      <c r="K5" s="41">
        <v>16.5</v>
      </c>
      <c r="L5" s="41">
        <v>35</v>
      </c>
      <c r="M5" s="41">
        <v>0</v>
      </c>
      <c r="N5" s="41">
        <f t="shared" si="0"/>
        <v>381.5</v>
      </c>
      <c r="O5" s="40">
        <v>1</v>
      </c>
      <c r="P5" s="38"/>
    </row>
    <row r="6" spans="1:16" s="45" customFormat="1">
      <c r="A6" s="38" t="s">
        <v>162</v>
      </c>
      <c r="B6" s="38" t="s">
        <v>83</v>
      </c>
      <c r="C6" s="39">
        <v>46101</v>
      </c>
      <c r="D6" s="38" t="s">
        <v>163</v>
      </c>
      <c r="E6" s="38" t="s">
        <v>164</v>
      </c>
      <c r="F6" s="38" t="s">
        <v>135</v>
      </c>
      <c r="G6" s="38" t="s">
        <v>165</v>
      </c>
      <c r="H6" s="38" t="s">
        <v>166</v>
      </c>
      <c r="I6" s="41">
        <v>120</v>
      </c>
      <c r="J6" s="41">
        <v>30</v>
      </c>
      <c r="K6" s="41">
        <v>7.5</v>
      </c>
      <c r="L6" s="41">
        <v>0</v>
      </c>
      <c r="M6" s="41">
        <v>0</v>
      </c>
      <c r="N6" s="41">
        <f t="shared" si="0"/>
        <v>157.5</v>
      </c>
      <c r="O6" s="40">
        <v>0</v>
      </c>
      <c r="P6" s="38"/>
    </row>
    <row r="7" spans="1:16" s="45" customFormat="1">
      <c r="A7" s="38" t="s">
        <v>167</v>
      </c>
      <c r="B7" s="38" t="s">
        <v>89</v>
      </c>
      <c r="C7" s="39">
        <v>46065</v>
      </c>
      <c r="D7" s="38" t="s">
        <v>168</v>
      </c>
      <c r="E7" s="38" t="s">
        <v>169</v>
      </c>
      <c r="F7" s="38" t="s">
        <v>138</v>
      </c>
      <c r="G7" s="38" t="s">
        <v>170</v>
      </c>
      <c r="H7" s="38" t="s">
        <v>171</v>
      </c>
      <c r="I7" s="41">
        <v>260</v>
      </c>
      <c r="J7" s="41">
        <v>40</v>
      </c>
      <c r="K7" s="41">
        <v>15</v>
      </c>
      <c r="L7" s="41">
        <v>0</v>
      </c>
      <c r="M7" s="41">
        <v>0</v>
      </c>
      <c r="N7" s="41">
        <f t="shared" si="0"/>
        <v>315</v>
      </c>
      <c r="O7" s="40">
        <v>1</v>
      </c>
      <c r="P7" s="38"/>
    </row>
    <row r="8" spans="1:16" s="29" customFormat="1">
      <c r="A8" s="24"/>
      <c r="B8" s="24"/>
      <c r="C8" s="42"/>
      <c r="D8" s="24"/>
      <c r="E8" s="24"/>
      <c r="F8" s="24"/>
      <c r="G8" s="24"/>
      <c r="H8" s="24"/>
      <c r="I8" s="44"/>
      <c r="J8" s="44"/>
      <c r="K8" s="44"/>
      <c r="L8" s="44"/>
      <c r="M8" s="44"/>
      <c r="N8" s="44">
        <f t="shared" si="0"/>
        <v>0</v>
      </c>
      <c r="O8" s="43"/>
      <c r="P8" s="24"/>
    </row>
    <row r="9" spans="1:16" s="29" customFormat="1">
      <c r="A9" s="24"/>
      <c r="B9" s="24"/>
      <c r="C9" s="42"/>
      <c r="D9" s="24"/>
      <c r="E9" s="24"/>
      <c r="F9" s="24"/>
      <c r="G9" s="24"/>
      <c r="H9" s="24"/>
      <c r="I9" s="44"/>
      <c r="J9" s="44"/>
      <c r="K9" s="44"/>
      <c r="L9" s="44"/>
      <c r="M9" s="44"/>
      <c r="N9" s="44">
        <f t="shared" si="0"/>
        <v>0</v>
      </c>
      <c r="O9" s="43"/>
      <c r="P9" s="24"/>
    </row>
    <row r="10" spans="1:16" s="29" customFormat="1">
      <c r="A10" s="24"/>
      <c r="B10" s="24"/>
      <c r="C10" s="42"/>
      <c r="D10" s="24"/>
      <c r="E10" s="24"/>
      <c r="F10" s="24"/>
      <c r="G10" s="24"/>
      <c r="H10" s="24"/>
      <c r="I10" s="44"/>
      <c r="J10" s="44"/>
      <c r="K10" s="44"/>
      <c r="L10" s="44"/>
      <c r="M10" s="44"/>
      <c r="N10" s="44">
        <f t="shared" si="0"/>
        <v>0</v>
      </c>
      <c r="O10" s="43"/>
      <c r="P10" s="24"/>
    </row>
    <row r="11" spans="1:16" s="29" customFormat="1">
      <c r="A11" s="24"/>
      <c r="B11" s="24"/>
      <c r="C11" s="42"/>
      <c r="D11" s="24"/>
      <c r="E11" s="24"/>
      <c r="F11" s="24"/>
      <c r="G11" s="24"/>
      <c r="H11" s="24"/>
      <c r="I11" s="44"/>
      <c r="J11" s="44"/>
      <c r="K11" s="44"/>
      <c r="L11" s="44"/>
      <c r="M11" s="44"/>
      <c r="N11" s="44">
        <f t="shared" si="0"/>
        <v>0</v>
      </c>
      <c r="O11" s="43"/>
      <c r="P11" s="24"/>
    </row>
    <row r="12" spans="1:16" s="29" customFormat="1">
      <c r="A12" s="24"/>
      <c r="B12" s="24"/>
      <c r="C12" s="42"/>
      <c r="D12" s="24"/>
      <c r="E12" s="24"/>
      <c r="F12" s="24"/>
      <c r="G12" s="24"/>
      <c r="H12" s="24"/>
      <c r="I12" s="44"/>
      <c r="J12" s="44"/>
      <c r="K12" s="44"/>
      <c r="L12" s="44"/>
      <c r="M12" s="44"/>
      <c r="N12" s="44">
        <f t="shared" si="0"/>
        <v>0</v>
      </c>
      <c r="O12" s="43"/>
      <c r="P12" s="24"/>
    </row>
    <row r="13" spans="1:16" s="29" customFormat="1">
      <c r="A13" s="24"/>
      <c r="B13" s="24"/>
      <c r="C13" s="42"/>
      <c r="D13" s="24"/>
      <c r="E13" s="24"/>
      <c r="F13" s="24"/>
      <c r="G13" s="24"/>
      <c r="H13" s="24"/>
      <c r="I13" s="44"/>
      <c r="J13" s="44"/>
      <c r="K13" s="44"/>
      <c r="L13" s="44"/>
      <c r="M13" s="44"/>
      <c r="N13" s="44">
        <f t="shared" si="0"/>
        <v>0</v>
      </c>
      <c r="O13" s="43"/>
      <c r="P13" s="24"/>
    </row>
    <row r="14" spans="1:16" s="29" customFormat="1">
      <c r="A14" s="24"/>
      <c r="B14" s="24"/>
      <c r="C14" s="42"/>
      <c r="D14" s="24"/>
      <c r="E14" s="24"/>
      <c r="F14" s="24"/>
      <c r="G14" s="24"/>
      <c r="H14" s="24"/>
      <c r="I14" s="44"/>
      <c r="J14" s="44"/>
      <c r="K14" s="44"/>
      <c r="L14" s="44"/>
      <c r="M14" s="44"/>
      <c r="N14" s="44">
        <f t="shared" si="0"/>
        <v>0</v>
      </c>
      <c r="O14" s="43"/>
      <c r="P14" s="24"/>
    </row>
    <row r="15" spans="1:16" s="29" customFormat="1">
      <c r="A15" s="24"/>
      <c r="B15" s="24"/>
      <c r="C15" s="42"/>
      <c r="D15" s="24"/>
      <c r="E15" s="24"/>
      <c r="F15" s="24"/>
      <c r="G15" s="24"/>
      <c r="H15" s="24"/>
      <c r="I15" s="44"/>
      <c r="J15" s="44"/>
      <c r="K15" s="44"/>
      <c r="L15" s="44"/>
      <c r="M15" s="44"/>
      <c r="N15" s="44">
        <f t="shared" si="0"/>
        <v>0</v>
      </c>
      <c r="O15" s="43"/>
      <c r="P15" s="24"/>
    </row>
    <row r="16" spans="1:16" s="29" customFormat="1">
      <c r="A16" s="24"/>
      <c r="B16" s="24"/>
      <c r="C16" s="42"/>
      <c r="D16" s="24"/>
      <c r="E16" s="24"/>
      <c r="F16" s="24"/>
      <c r="G16" s="24"/>
      <c r="H16" s="24"/>
      <c r="I16" s="44"/>
      <c r="J16" s="44"/>
      <c r="K16" s="44"/>
      <c r="L16" s="44"/>
      <c r="M16" s="44"/>
      <c r="N16" s="44">
        <f t="shared" si="0"/>
        <v>0</v>
      </c>
      <c r="O16" s="43"/>
      <c r="P16" s="24"/>
    </row>
    <row r="17" spans="1:16" s="29" customFormat="1">
      <c r="A17" s="24"/>
      <c r="B17" s="24"/>
      <c r="C17" s="42"/>
      <c r="D17" s="24"/>
      <c r="E17" s="24"/>
      <c r="F17" s="24"/>
      <c r="G17" s="24"/>
      <c r="H17" s="24"/>
      <c r="I17" s="44"/>
      <c r="J17" s="44"/>
      <c r="K17" s="44"/>
      <c r="L17" s="44"/>
      <c r="M17" s="44"/>
      <c r="N17" s="44">
        <f t="shared" si="0"/>
        <v>0</v>
      </c>
      <c r="O17" s="43"/>
      <c r="P17" s="24"/>
    </row>
    <row r="18" spans="1:16" s="29" customFormat="1">
      <c r="A18" s="24"/>
      <c r="B18" s="24"/>
      <c r="C18" s="42"/>
      <c r="D18" s="24"/>
      <c r="E18" s="24"/>
      <c r="F18" s="24"/>
      <c r="G18" s="24"/>
      <c r="H18" s="24"/>
      <c r="I18" s="44"/>
      <c r="J18" s="44"/>
      <c r="K18" s="44"/>
      <c r="L18" s="44"/>
      <c r="M18" s="44"/>
      <c r="N18" s="44">
        <f t="shared" si="0"/>
        <v>0</v>
      </c>
      <c r="O18" s="43"/>
      <c r="P18" s="24"/>
    </row>
    <row r="19" spans="1:16" s="29" customFormat="1">
      <c r="A19" s="24"/>
      <c r="B19" s="24"/>
      <c r="C19" s="42"/>
      <c r="D19" s="24"/>
      <c r="E19" s="24"/>
      <c r="F19" s="24"/>
      <c r="G19" s="24"/>
      <c r="H19" s="24"/>
      <c r="I19" s="44"/>
      <c r="J19" s="44"/>
      <c r="K19" s="44"/>
      <c r="L19" s="44"/>
      <c r="M19" s="44"/>
      <c r="N19" s="44">
        <f t="shared" si="0"/>
        <v>0</v>
      </c>
      <c r="O19" s="43"/>
      <c r="P19" s="24"/>
    </row>
    <row r="20" spans="1:16" s="29" customFormat="1">
      <c r="A20" s="24"/>
      <c r="B20" s="24"/>
      <c r="C20" s="42"/>
      <c r="D20" s="24"/>
      <c r="E20" s="24"/>
      <c r="F20" s="24"/>
      <c r="G20" s="24"/>
      <c r="H20" s="24"/>
      <c r="I20" s="44"/>
      <c r="J20" s="44"/>
      <c r="K20" s="44"/>
      <c r="L20" s="44"/>
      <c r="M20" s="44"/>
      <c r="N20" s="44">
        <f t="shared" si="0"/>
        <v>0</v>
      </c>
      <c r="O20" s="43"/>
      <c r="P20" s="24"/>
    </row>
    <row r="21" spans="1:16" s="29" customFormat="1">
      <c r="A21" s="24"/>
      <c r="B21" s="24"/>
      <c r="C21" s="42"/>
      <c r="D21" s="24"/>
      <c r="E21" s="24"/>
      <c r="F21" s="24"/>
      <c r="G21" s="24"/>
      <c r="H21" s="24"/>
      <c r="I21" s="44"/>
      <c r="J21" s="44"/>
      <c r="K21" s="44"/>
      <c r="L21" s="44"/>
      <c r="M21" s="44"/>
      <c r="N21" s="44">
        <f t="shared" si="0"/>
        <v>0</v>
      </c>
      <c r="O21" s="43"/>
      <c r="P21" s="24"/>
    </row>
    <row r="22" spans="1:16" s="29" customFormat="1">
      <c r="A22" s="24"/>
      <c r="B22" s="24"/>
      <c r="C22" s="42"/>
      <c r="D22" s="24"/>
      <c r="E22" s="24"/>
      <c r="F22" s="24"/>
      <c r="G22" s="24"/>
      <c r="H22" s="24"/>
      <c r="I22" s="44"/>
      <c r="J22" s="44"/>
      <c r="K22" s="44"/>
      <c r="L22" s="44"/>
      <c r="M22" s="44"/>
      <c r="N22" s="44">
        <f t="shared" si="0"/>
        <v>0</v>
      </c>
      <c r="O22" s="43"/>
      <c r="P22" s="24"/>
    </row>
    <row r="23" spans="1:16" s="29" customFormat="1">
      <c r="A23" s="24"/>
      <c r="B23" s="24"/>
      <c r="C23" s="42"/>
      <c r="D23" s="24"/>
      <c r="E23" s="24"/>
      <c r="F23" s="24"/>
      <c r="G23" s="24"/>
      <c r="H23" s="24"/>
      <c r="I23" s="44"/>
      <c r="J23" s="44"/>
      <c r="K23" s="44"/>
      <c r="L23" s="44"/>
      <c r="M23" s="44"/>
      <c r="N23" s="44">
        <f t="shared" si="0"/>
        <v>0</v>
      </c>
      <c r="O23" s="43"/>
      <c r="P23" s="24"/>
    </row>
    <row r="24" spans="1:16" s="29" customFormat="1">
      <c r="A24" s="24"/>
      <c r="B24" s="24"/>
      <c r="C24" s="42"/>
      <c r="D24" s="24"/>
      <c r="E24" s="24"/>
      <c r="F24" s="24"/>
      <c r="G24" s="24"/>
      <c r="H24" s="24"/>
      <c r="I24" s="44"/>
      <c r="J24" s="44"/>
      <c r="K24" s="44"/>
      <c r="L24" s="44"/>
      <c r="M24" s="44"/>
      <c r="N24" s="44">
        <f t="shared" si="0"/>
        <v>0</v>
      </c>
      <c r="O24" s="43"/>
      <c r="P24" s="24"/>
    </row>
    <row r="25" spans="1:16" s="29" customFormat="1">
      <c r="A25" s="24"/>
      <c r="B25" s="24"/>
      <c r="C25" s="42"/>
      <c r="D25" s="24"/>
      <c r="E25" s="24"/>
      <c r="F25" s="24"/>
      <c r="G25" s="24"/>
      <c r="H25" s="24"/>
      <c r="I25" s="44"/>
      <c r="J25" s="44"/>
      <c r="K25" s="44"/>
      <c r="L25" s="44"/>
      <c r="M25" s="44"/>
      <c r="N25" s="44">
        <f t="shared" si="0"/>
        <v>0</v>
      </c>
      <c r="O25" s="43"/>
      <c r="P25" s="24"/>
    </row>
    <row r="26" spans="1:16" s="29" customFormat="1">
      <c r="A26" s="24"/>
      <c r="B26" s="24"/>
      <c r="C26" s="42"/>
      <c r="D26" s="24"/>
      <c r="E26" s="24"/>
      <c r="F26" s="24"/>
      <c r="G26" s="24"/>
      <c r="H26" s="24"/>
      <c r="I26" s="44"/>
      <c r="J26" s="44"/>
      <c r="K26" s="44"/>
      <c r="L26" s="44"/>
      <c r="M26" s="44"/>
      <c r="N26" s="44">
        <f t="shared" si="0"/>
        <v>0</v>
      </c>
      <c r="O26" s="43"/>
      <c r="P26" s="24"/>
    </row>
    <row r="27" spans="1:16" s="29" customFormat="1">
      <c r="A27" s="24"/>
      <c r="B27" s="24"/>
      <c r="C27" s="42"/>
      <c r="D27" s="24"/>
      <c r="E27" s="24"/>
      <c r="F27" s="24"/>
      <c r="G27" s="24"/>
      <c r="H27" s="24"/>
      <c r="I27" s="44"/>
      <c r="J27" s="44"/>
      <c r="K27" s="44"/>
      <c r="L27" s="44"/>
      <c r="M27" s="44"/>
      <c r="N27" s="44">
        <f t="shared" si="0"/>
        <v>0</v>
      </c>
      <c r="O27" s="43"/>
      <c r="P27" s="24"/>
    </row>
    <row r="28" spans="1:16" s="29" customFormat="1">
      <c r="A28" s="24"/>
      <c r="B28" s="24"/>
      <c r="C28" s="42"/>
      <c r="D28" s="24"/>
      <c r="E28" s="24"/>
      <c r="F28" s="24"/>
      <c r="G28" s="24"/>
      <c r="H28" s="24"/>
      <c r="I28" s="44"/>
      <c r="J28" s="44"/>
      <c r="K28" s="44"/>
      <c r="L28" s="44"/>
      <c r="M28" s="44"/>
      <c r="N28" s="44">
        <f t="shared" si="0"/>
        <v>0</v>
      </c>
      <c r="O28" s="43"/>
      <c r="P28" s="24"/>
    </row>
    <row r="29" spans="1:16" s="29" customFormat="1">
      <c r="A29" s="24"/>
      <c r="B29" s="24"/>
      <c r="C29" s="42"/>
      <c r="D29" s="24"/>
      <c r="E29" s="24"/>
      <c r="F29" s="24"/>
      <c r="G29" s="24"/>
      <c r="H29" s="24"/>
      <c r="I29" s="44"/>
      <c r="J29" s="44"/>
      <c r="K29" s="44"/>
      <c r="L29" s="44"/>
      <c r="M29" s="44"/>
      <c r="N29" s="44">
        <f t="shared" si="0"/>
        <v>0</v>
      </c>
      <c r="O29" s="43"/>
      <c r="P29" s="24"/>
    </row>
    <row r="30" spans="1:16" s="29" customFormat="1">
      <c r="A30" s="24"/>
      <c r="B30" s="24"/>
      <c r="C30" s="42"/>
      <c r="D30" s="24"/>
      <c r="E30" s="24"/>
      <c r="F30" s="24"/>
      <c r="G30" s="24"/>
      <c r="H30" s="24"/>
      <c r="I30" s="44"/>
      <c r="J30" s="44"/>
      <c r="K30" s="44"/>
      <c r="L30" s="44"/>
      <c r="M30" s="44"/>
      <c r="N30" s="44">
        <f t="shared" si="0"/>
        <v>0</v>
      </c>
      <c r="O30" s="43"/>
      <c r="P30" s="24"/>
    </row>
    <row r="31" spans="1:16" s="29" customFormat="1">
      <c r="A31" s="24"/>
      <c r="B31" s="24"/>
      <c r="C31" s="42"/>
      <c r="D31" s="24"/>
      <c r="E31" s="24"/>
      <c r="F31" s="24"/>
      <c r="G31" s="24"/>
      <c r="H31" s="24"/>
      <c r="I31" s="44"/>
      <c r="J31" s="44"/>
      <c r="K31" s="44"/>
      <c r="L31" s="44"/>
      <c r="M31" s="44"/>
      <c r="N31" s="44">
        <f t="shared" si="0"/>
        <v>0</v>
      </c>
      <c r="O31" s="43"/>
      <c r="P31" s="24"/>
    </row>
    <row r="32" spans="1:16" s="29" customFormat="1">
      <c r="A32" s="24"/>
      <c r="B32" s="24"/>
      <c r="C32" s="42"/>
      <c r="D32" s="24"/>
      <c r="E32" s="24"/>
      <c r="F32" s="24"/>
      <c r="G32" s="24"/>
      <c r="H32" s="24"/>
      <c r="I32" s="44"/>
      <c r="J32" s="44"/>
      <c r="K32" s="44"/>
      <c r="L32" s="44"/>
      <c r="M32" s="44"/>
      <c r="N32" s="44">
        <f t="shared" si="0"/>
        <v>0</v>
      </c>
      <c r="O32" s="43"/>
      <c r="P32" s="24"/>
    </row>
  </sheetData>
  <mergeCells count="1">
    <mergeCell ref="A1:P1"/>
  </mergeCells>
  <pageMargins left="0.7" right="0.7" top="0.75" bottom="0.75" header="0.3" footer="0.3"/>
  <pageSetup paperSize="9" scale="64" orientation="landscape" horizontalDpi="30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500-000000000000}">
          <x14:formula1>
            <xm:f>'Vehicle Master'!$A$4:$A$200</xm:f>
          </x14:formula1>
          <xm:sqref>B4:B32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workbookViewId="0">
      <selection activeCell="G21" sqref="G21"/>
    </sheetView>
  </sheetViews>
  <sheetFormatPr defaultRowHeight="13.8"/>
  <cols>
    <col min="1" max="1" width="10.5" customWidth="1"/>
    <col min="2" max="2" width="21" customWidth="1"/>
    <col min="3" max="3" width="7.8984375" customWidth="1"/>
    <col min="4" max="4" width="10.296875" customWidth="1"/>
    <col min="5" max="5" width="15" style="54" customWidth="1"/>
    <col min="6" max="6" width="14.09765625" customWidth="1"/>
    <col min="7" max="7" width="12" customWidth="1"/>
    <col min="8" max="8" width="15.3984375" customWidth="1"/>
    <col min="9" max="9" width="11" customWidth="1"/>
    <col min="10" max="10" width="10.59765625" customWidth="1"/>
    <col min="11" max="11" width="13.19921875" customWidth="1"/>
    <col min="12" max="12" width="12.296875" customWidth="1"/>
    <col min="13" max="13" width="11.296875" customWidth="1"/>
    <col min="14" max="14" width="21.19921875" customWidth="1"/>
  </cols>
  <sheetData>
    <row r="1" spans="1:14" ht="21">
      <c r="A1" s="46" t="s">
        <v>172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>
      <c r="A2" s="24"/>
      <c r="B2" s="24"/>
      <c r="C2" s="24"/>
      <c r="D2" s="24"/>
      <c r="E2" s="52"/>
      <c r="F2" s="24"/>
      <c r="G2" s="24"/>
      <c r="H2" s="24"/>
      <c r="I2" s="24"/>
      <c r="J2" s="24"/>
      <c r="K2" s="24"/>
      <c r="L2" s="24"/>
      <c r="M2" s="24"/>
      <c r="N2" s="24"/>
    </row>
    <row r="3" spans="1:14" ht="41.4">
      <c r="A3" s="23" t="s">
        <v>72</v>
      </c>
      <c r="B3" s="23" t="s">
        <v>173</v>
      </c>
      <c r="C3" s="23" t="s">
        <v>174</v>
      </c>
      <c r="D3" s="23" t="s">
        <v>175</v>
      </c>
      <c r="E3" s="53" t="s">
        <v>176</v>
      </c>
      <c r="F3" s="23" t="s">
        <v>177</v>
      </c>
      <c r="G3" s="23" t="s">
        <v>117</v>
      </c>
      <c r="H3" s="23" t="s">
        <v>118</v>
      </c>
      <c r="I3" s="23" t="s">
        <v>81</v>
      </c>
      <c r="J3" s="23" t="s">
        <v>178</v>
      </c>
      <c r="K3" s="23" t="s">
        <v>179</v>
      </c>
      <c r="L3" s="23" t="s">
        <v>180</v>
      </c>
      <c r="M3" s="23" t="s">
        <v>181</v>
      </c>
      <c r="N3" s="23" t="s">
        <v>182</v>
      </c>
    </row>
    <row r="4" spans="1:14">
      <c r="A4" s="24" t="s">
        <v>83</v>
      </c>
      <c r="B4" s="24" t="s">
        <v>8</v>
      </c>
      <c r="C4" s="43">
        <v>3</v>
      </c>
      <c r="D4" s="43">
        <v>5000</v>
      </c>
      <c r="E4" s="55">
        <v>46183</v>
      </c>
      <c r="F4" s="43">
        <v>42000</v>
      </c>
      <c r="G4" s="55">
        <f t="shared" ref="G4:G32" si="0">IF(OR(C4="",E4=""),"",EDATE(E4,C4))</f>
        <v>46275</v>
      </c>
      <c r="H4" s="43">
        <f t="shared" ref="H4:H32" si="1">IF(OR(D4="",F4=""),"",F4+D4)</f>
        <v>47000</v>
      </c>
      <c r="I4" s="43">
        <v>47200</v>
      </c>
      <c r="J4" s="24" t="str">
        <f t="shared" ref="J4:J32" ca="1" si="2">IF(G4="","",IF(TODAY()&gt;G4,"Overdue",IF(G4-TODAY()&lt;=30,"Due Soon","Scheduled")))</f>
        <v>Scheduled</v>
      </c>
      <c r="K4" s="24" t="str">
        <f t="shared" ref="K4:K32" si="3">IF(H4="","",IF(I4&gt;=H4,"Overdue",IF(H4-I4&lt;=1000,"Due Soon","Scheduled")))</f>
        <v>Overdue</v>
      </c>
      <c r="L4" s="24" t="str">
        <f t="shared" ref="L4:L32" ca="1" si="4">IF(A4="","",IF(OR(J4="Overdue",K4="Overdue"),"Overdue",IF(OR(J4="Due Soon",K4="Due Soon"),"Due Soon","Scheduled")))</f>
        <v>Overdue</v>
      </c>
      <c r="M4" s="24" t="s">
        <v>87</v>
      </c>
      <c r="N4" s="24"/>
    </row>
    <row r="5" spans="1:14">
      <c r="A5" s="24" t="s">
        <v>89</v>
      </c>
      <c r="B5" s="24" t="s">
        <v>4</v>
      </c>
      <c r="C5" s="43">
        <v>3</v>
      </c>
      <c r="D5" s="43">
        <v>5000</v>
      </c>
      <c r="E5" s="55">
        <v>46157</v>
      </c>
      <c r="F5" s="43">
        <v>30000</v>
      </c>
      <c r="G5" s="55">
        <f t="shared" si="0"/>
        <v>46249</v>
      </c>
      <c r="H5" s="43">
        <f t="shared" si="1"/>
        <v>35000</v>
      </c>
      <c r="I5" s="43">
        <v>31500</v>
      </c>
      <c r="J5" s="24" t="str">
        <f t="shared" ca="1" si="2"/>
        <v>Due Soon</v>
      </c>
      <c r="K5" s="24" t="str">
        <f t="shared" si="3"/>
        <v>Scheduled</v>
      </c>
      <c r="L5" s="24" t="str">
        <f t="shared" ca="1" si="4"/>
        <v>Due Soon</v>
      </c>
      <c r="M5" s="24" t="s">
        <v>93</v>
      </c>
      <c r="N5" s="24"/>
    </row>
    <row r="6" spans="1:14">
      <c r="A6" s="24" t="s">
        <v>94</v>
      </c>
      <c r="B6" s="24" t="s">
        <v>183</v>
      </c>
      <c r="C6" s="43">
        <v>4</v>
      </c>
      <c r="D6" s="43">
        <v>4000</v>
      </c>
      <c r="E6" s="55">
        <v>46117</v>
      </c>
      <c r="F6" s="43">
        <v>59000</v>
      </c>
      <c r="G6" s="55">
        <f t="shared" si="0"/>
        <v>46239</v>
      </c>
      <c r="H6" s="43">
        <f t="shared" si="1"/>
        <v>63000</v>
      </c>
      <c r="I6" s="43">
        <v>62300</v>
      </c>
      <c r="J6" s="24" t="str">
        <f t="shared" ca="1" si="2"/>
        <v>Due Soon</v>
      </c>
      <c r="K6" s="24" t="str">
        <f t="shared" si="3"/>
        <v>Due Soon</v>
      </c>
      <c r="L6" s="24" t="str">
        <f t="shared" ca="1" si="4"/>
        <v>Due Soon</v>
      </c>
      <c r="M6" s="24" t="s">
        <v>98</v>
      </c>
      <c r="N6" s="24"/>
    </row>
    <row r="7" spans="1:14">
      <c r="A7" s="24" t="s">
        <v>99</v>
      </c>
      <c r="B7" s="24" t="s">
        <v>184</v>
      </c>
      <c r="C7" s="43">
        <v>3</v>
      </c>
      <c r="D7" s="43">
        <v>4500</v>
      </c>
      <c r="E7" s="55">
        <v>46204</v>
      </c>
      <c r="F7" s="43">
        <v>98400</v>
      </c>
      <c r="G7" s="55">
        <f t="shared" si="0"/>
        <v>46296</v>
      </c>
      <c r="H7" s="43">
        <f t="shared" si="1"/>
        <v>102900</v>
      </c>
      <c r="I7" s="43">
        <v>98400</v>
      </c>
      <c r="J7" s="24" t="str">
        <f t="shared" ca="1" si="2"/>
        <v>Scheduled</v>
      </c>
      <c r="K7" s="24" t="str">
        <f t="shared" si="3"/>
        <v>Scheduled</v>
      </c>
      <c r="L7" s="24" t="str">
        <f t="shared" ca="1" si="4"/>
        <v>Scheduled</v>
      </c>
      <c r="M7" s="24" t="s">
        <v>103</v>
      </c>
      <c r="N7" s="24"/>
    </row>
    <row r="8" spans="1:14">
      <c r="A8" s="24" t="s">
        <v>83</v>
      </c>
      <c r="B8" s="24" t="s">
        <v>185</v>
      </c>
      <c r="C8" s="43">
        <v>4</v>
      </c>
      <c r="D8" s="43">
        <v>7000</v>
      </c>
      <c r="E8" s="55">
        <v>46208</v>
      </c>
      <c r="F8" s="43">
        <v>46800</v>
      </c>
      <c r="G8" s="55">
        <f t="shared" si="0"/>
        <v>46331</v>
      </c>
      <c r="H8" s="43">
        <f t="shared" si="1"/>
        <v>53800</v>
      </c>
      <c r="I8" s="43">
        <v>47200</v>
      </c>
      <c r="J8" s="24" t="str">
        <f t="shared" ca="1" si="2"/>
        <v>Scheduled</v>
      </c>
      <c r="K8" s="24" t="str">
        <f t="shared" si="3"/>
        <v>Scheduled</v>
      </c>
      <c r="L8" s="24" t="str">
        <f t="shared" ca="1" si="4"/>
        <v>Scheduled</v>
      </c>
      <c r="M8" s="24" t="s">
        <v>87</v>
      </c>
      <c r="N8" s="24"/>
    </row>
    <row r="9" spans="1:14">
      <c r="A9" s="24"/>
      <c r="B9" s="24"/>
      <c r="C9" s="43"/>
      <c r="D9" s="43"/>
      <c r="E9" s="55"/>
      <c r="F9" s="43"/>
      <c r="G9" s="55" t="str">
        <f t="shared" si="0"/>
        <v/>
      </c>
      <c r="H9" s="43" t="str">
        <f t="shared" si="1"/>
        <v/>
      </c>
      <c r="I9" s="43"/>
      <c r="J9" s="24" t="str">
        <f t="shared" ca="1" si="2"/>
        <v/>
      </c>
      <c r="K9" s="24" t="str">
        <f t="shared" si="3"/>
        <v/>
      </c>
      <c r="L9" s="24" t="str">
        <f t="shared" si="4"/>
        <v/>
      </c>
      <c r="M9" s="24"/>
      <c r="N9" s="24"/>
    </row>
    <row r="10" spans="1:14">
      <c r="A10" s="24"/>
      <c r="B10" s="24"/>
      <c r="C10" s="43"/>
      <c r="D10" s="43"/>
      <c r="E10" s="55"/>
      <c r="F10" s="43"/>
      <c r="G10" s="55" t="str">
        <f t="shared" si="0"/>
        <v/>
      </c>
      <c r="H10" s="43" t="str">
        <f t="shared" si="1"/>
        <v/>
      </c>
      <c r="I10" s="43"/>
      <c r="J10" s="24" t="str">
        <f t="shared" ca="1" si="2"/>
        <v/>
      </c>
      <c r="K10" s="24" t="str">
        <f t="shared" si="3"/>
        <v/>
      </c>
      <c r="L10" s="24" t="str">
        <f t="shared" si="4"/>
        <v/>
      </c>
      <c r="M10" s="24"/>
      <c r="N10" s="24"/>
    </row>
    <row r="11" spans="1:14">
      <c r="A11" s="24"/>
      <c r="B11" s="24"/>
      <c r="C11" s="43"/>
      <c r="D11" s="43"/>
      <c r="E11" s="55"/>
      <c r="F11" s="43"/>
      <c r="G11" s="55" t="str">
        <f t="shared" si="0"/>
        <v/>
      </c>
      <c r="H11" s="43" t="str">
        <f t="shared" si="1"/>
        <v/>
      </c>
      <c r="I11" s="43"/>
      <c r="J11" s="24" t="str">
        <f t="shared" ca="1" si="2"/>
        <v/>
      </c>
      <c r="K11" s="24" t="str">
        <f t="shared" si="3"/>
        <v/>
      </c>
      <c r="L11" s="24" t="str">
        <f t="shared" si="4"/>
        <v/>
      </c>
      <c r="M11" s="24"/>
      <c r="N11" s="24"/>
    </row>
    <row r="12" spans="1:14">
      <c r="A12" s="24"/>
      <c r="B12" s="24"/>
      <c r="C12" s="43"/>
      <c r="D12" s="43"/>
      <c r="E12" s="55"/>
      <c r="F12" s="43"/>
      <c r="G12" s="55" t="str">
        <f t="shared" si="0"/>
        <v/>
      </c>
      <c r="H12" s="43" t="str">
        <f t="shared" si="1"/>
        <v/>
      </c>
      <c r="I12" s="43"/>
      <c r="J12" s="24" t="str">
        <f t="shared" ca="1" si="2"/>
        <v/>
      </c>
      <c r="K12" s="24" t="str">
        <f t="shared" si="3"/>
        <v/>
      </c>
      <c r="L12" s="24" t="str">
        <f t="shared" si="4"/>
        <v/>
      </c>
      <c r="M12" s="24"/>
      <c r="N12" s="24"/>
    </row>
    <row r="13" spans="1:14">
      <c r="A13" s="24"/>
      <c r="B13" s="24"/>
      <c r="C13" s="43"/>
      <c r="D13" s="43"/>
      <c r="E13" s="55"/>
      <c r="F13" s="43"/>
      <c r="G13" s="55" t="str">
        <f t="shared" si="0"/>
        <v/>
      </c>
      <c r="H13" s="43" t="str">
        <f t="shared" si="1"/>
        <v/>
      </c>
      <c r="I13" s="43"/>
      <c r="J13" s="24" t="str">
        <f t="shared" ca="1" si="2"/>
        <v/>
      </c>
      <c r="K13" s="24" t="str">
        <f t="shared" si="3"/>
        <v/>
      </c>
      <c r="L13" s="24" t="str">
        <f t="shared" si="4"/>
        <v/>
      </c>
      <c r="M13" s="24"/>
      <c r="N13" s="24"/>
    </row>
    <row r="14" spans="1:14">
      <c r="A14" s="24"/>
      <c r="B14" s="24"/>
      <c r="C14" s="43"/>
      <c r="D14" s="43"/>
      <c r="E14" s="55"/>
      <c r="F14" s="43"/>
      <c r="G14" s="55" t="str">
        <f t="shared" si="0"/>
        <v/>
      </c>
      <c r="H14" s="43" t="str">
        <f t="shared" si="1"/>
        <v/>
      </c>
      <c r="I14" s="43"/>
      <c r="J14" s="24" t="str">
        <f t="shared" ca="1" si="2"/>
        <v/>
      </c>
      <c r="K14" s="24" t="str">
        <f t="shared" si="3"/>
        <v/>
      </c>
      <c r="L14" s="24" t="str">
        <f t="shared" si="4"/>
        <v/>
      </c>
      <c r="M14" s="24"/>
      <c r="N14" s="24"/>
    </row>
    <row r="15" spans="1:14">
      <c r="A15" s="24"/>
      <c r="B15" s="24"/>
      <c r="C15" s="43"/>
      <c r="D15" s="43"/>
      <c r="E15" s="55"/>
      <c r="F15" s="43"/>
      <c r="G15" s="55" t="str">
        <f t="shared" si="0"/>
        <v/>
      </c>
      <c r="H15" s="43" t="str">
        <f t="shared" si="1"/>
        <v/>
      </c>
      <c r="I15" s="43"/>
      <c r="J15" s="24" t="str">
        <f t="shared" ca="1" si="2"/>
        <v/>
      </c>
      <c r="K15" s="24" t="str">
        <f t="shared" si="3"/>
        <v/>
      </c>
      <c r="L15" s="24" t="str">
        <f t="shared" si="4"/>
        <v/>
      </c>
      <c r="M15" s="24"/>
      <c r="N15" s="24"/>
    </row>
    <row r="16" spans="1:14">
      <c r="A16" s="24"/>
      <c r="B16" s="24"/>
      <c r="C16" s="43"/>
      <c r="D16" s="43"/>
      <c r="E16" s="55"/>
      <c r="F16" s="43"/>
      <c r="G16" s="55" t="str">
        <f t="shared" si="0"/>
        <v/>
      </c>
      <c r="H16" s="43" t="str">
        <f t="shared" si="1"/>
        <v/>
      </c>
      <c r="I16" s="43"/>
      <c r="J16" s="24" t="str">
        <f t="shared" ca="1" si="2"/>
        <v/>
      </c>
      <c r="K16" s="24" t="str">
        <f t="shared" si="3"/>
        <v/>
      </c>
      <c r="L16" s="24" t="str">
        <f t="shared" si="4"/>
        <v/>
      </c>
      <c r="M16" s="24"/>
      <c r="N16" s="24"/>
    </row>
    <row r="17" spans="1:14">
      <c r="A17" s="24"/>
      <c r="B17" s="24"/>
      <c r="C17" s="43"/>
      <c r="D17" s="43"/>
      <c r="E17" s="55"/>
      <c r="F17" s="43"/>
      <c r="G17" s="55" t="str">
        <f t="shared" si="0"/>
        <v/>
      </c>
      <c r="H17" s="43" t="str">
        <f t="shared" si="1"/>
        <v/>
      </c>
      <c r="I17" s="43"/>
      <c r="J17" s="24" t="str">
        <f t="shared" ca="1" si="2"/>
        <v/>
      </c>
      <c r="K17" s="24" t="str">
        <f t="shared" si="3"/>
        <v/>
      </c>
      <c r="L17" s="24" t="str">
        <f t="shared" si="4"/>
        <v/>
      </c>
      <c r="M17" s="24"/>
      <c r="N17" s="24"/>
    </row>
    <row r="18" spans="1:14">
      <c r="A18" s="24"/>
      <c r="B18" s="24"/>
      <c r="C18" s="43"/>
      <c r="D18" s="43"/>
      <c r="E18" s="55"/>
      <c r="F18" s="43"/>
      <c r="G18" s="55" t="str">
        <f t="shared" si="0"/>
        <v/>
      </c>
      <c r="H18" s="43" t="str">
        <f t="shared" si="1"/>
        <v/>
      </c>
      <c r="I18" s="43"/>
      <c r="J18" s="24" t="str">
        <f t="shared" ca="1" si="2"/>
        <v/>
      </c>
      <c r="K18" s="24" t="str">
        <f t="shared" si="3"/>
        <v/>
      </c>
      <c r="L18" s="24" t="str">
        <f t="shared" si="4"/>
        <v/>
      </c>
      <c r="M18" s="24"/>
      <c r="N18" s="24"/>
    </row>
    <row r="19" spans="1:14">
      <c r="A19" s="24"/>
      <c r="B19" s="24"/>
      <c r="C19" s="43"/>
      <c r="D19" s="43"/>
      <c r="E19" s="55"/>
      <c r="F19" s="43"/>
      <c r="G19" s="55" t="str">
        <f t="shared" si="0"/>
        <v/>
      </c>
      <c r="H19" s="43" t="str">
        <f t="shared" si="1"/>
        <v/>
      </c>
      <c r="I19" s="43"/>
      <c r="J19" s="24" t="str">
        <f t="shared" ca="1" si="2"/>
        <v/>
      </c>
      <c r="K19" s="24" t="str">
        <f t="shared" si="3"/>
        <v/>
      </c>
      <c r="L19" s="24" t="str">
        <f t="shared" si="4"/>
        <v/>
      </c>
      <c r="M19" s="24"/>
      <c r="N19" s="24"/>
    </row>
    <row r="20" spans="1:14">
      <c r="A20" s="24"/>
      <c r="B20" s="24"/>
      <c r="C20" s="43"/>
      <c r="D20" s="43"/>
      <c r="E20" s="55"/>
      <c r="F20" s="43"/>
      <c r="G20" s="55" t="str">
        <f t="shared" si="0"/>
        <v/>
      </c>
      <c r="H20" s="43" t="str">
        <f t="shared" si="1"/>
        <v/>
      </c>
      <c r="I20" s="43"/>
      <c r="J20" s="24" t="str">
        <f t="shared" ca="1" si="2"/>
        <v/>
      </c>
      <c r="K20" s="24" t="str">
        <f t="shared" si="3"/>
        <v/>
      </c>
      <c r="L20" s="24" t="str">
        <f t="shared" si="4"/>
        <v/>
      </c>
      <c r="M20" s="24"/>
      <c r="N20" s="24"/>
    </row>
    <row r="21" spans="1:14">
      <c r="A21" s="24"/>
      <c r="B21" s="24"/>
      <c r="C21" s="43"/>
      <c r="D21" s="43"/>
      <c r="E21" s="55"/>
      <c r="F21" s="43"/>
      <c r="G21" s="55" t="str">
        <f t="shared" si="0"/>
        <v/>
      </c>
      <c r="H21" s="43" t="str">
        <f t="shared" si="1"/>
        <v/>
      </c>
      <c r="I21" s="43"/>
      <c r="J21" s="24" t="str">
        <f t="shared" ca="1" si="2"/>
        <v/>
      </c>
      <c r="K21" s="24" t="str">
        <f t="shared" si="3"/>
        <v/>
      </c>
      <c r="L21" s="24" t="str">
        <f t="shared" si="4"/>
        <v/>
      </c>
      <c r="M21" s="24"/>
      <c r="N21" s="24"/>
    </row>
    <row r="22" spans="1:14">
      <c r="A22" s="24"/>
      <c r="B22" s="24"/>
      <c r="C22" s="43"/>
      <c r="D22" s="43"/>
      <c r="E22" s="55"/>
      <c r="F22" s="43"/>
      <c r="G22" s="55" t="str">
        <f t="shared" si="0"/>
        <v/>
      </c>
      <c r="H22" s="43" t="str">
        <f t="shared" si="1"/>
        <v/>
      </c>
      <c r="I22" s="43"/>
      <c r="J22" s="24" t="str">
        <f t="shared" ca="1" si="2"/>
        <v/>
      </c>
      <c r="K22" s="24" t="str">
        <f t="shared" si="3"/>
        <v/>
      </c>
      <c r="L22" s="24" t="str">
        <f t="shared" si="4"/>
        <v/>
      </c>
      <c r="M22" s="24"/>
      <c r="N22" s="24"/>
    </row>
    <row r="23" spans="1:14">
      <c r="A23" s="24"/>
      <c r="B23" s="24"/>
      <c r="C23" s="43"/>
      <c r="D23" s="43"/>
      <c r="E23" s="55"/>
      <c r="F23" s="43"/>
      <c r="G23" s="55" t="str">
        <f t="shared" si="0"/>
        <v/>
      </c>
      <c r="H23" s="43" t="str">
        <f t="shared" si="1"/>
        <v/>
      </c>
      <c r="I23" s="43"/>
      <c r="J23" s="24" t="str">
        <f t="shared" ca="1" si="2"/>
        <v/>
      </c>
      <c r="K23" s="24" t="str">
        <f t="shared" si="3"/>
        <v/>
      </c>
      <c r="L23" s="24" t="str">
        <f t="shared" si="4"/>
        <v/>
      </c>
      <c r="M23" s="24"/>
      <c r="N23" s="24"/>
    </row>
    <row r="24" spans="1:14">
      <c r="A24" s="24"/>
      <c r="B24" s="24"/>
      <c r="C24" s="43"/>
      <c r="D24" s="43"/>
      <c r="E24" s="55"/>
      <c r="F24" s="43"/>
      <c r="G24" s="55" t="str">
        <f t="shared" si="0"/>
        <v/>
      </c>
      <c r="H24" s="43" t="str">
        <f t="shared" si="1"/>
        <v/>
      </c>
      <c r="I24" s="43"/>
      <c r="J24" s="24" t="str">
        <f t="shared" ca="1" si="2"/>
        <v/>
      </c>
      <c r="K24" s="24" t="str">
        <f t="shared" si="3"/>
        <v/>
      </c>
      <c r="L24" s="24" t="str">
        <f t="shared" si="4"/>
        <v/>
      </c>
      <c r="M24" s="24"/>
      <c r="N24" s="24"/>
    </row>
    <row r="25" spans="1:14">
      <c r="A25" s="24"/>
      <c r="B25" s="24"/>
      <c r="C25" s="43"/>
      <c r="D25" s="43"/>
      <c r="E25" s="55"/>
      <c r="F25" s="43"/>
      <c r="G25" s="55" t="str">
        <f t="shared" si="0"/>
        <v/>
      </c>
      <c r="H25" s="43" t="str">
        <f t="shared" si="1"/>
        <v/>
      </c>
      <c r="I25" s="43"/>
      <c r="J25" s="24" t="str">
        <f t="shared" ca="1" si="2"/>
        <v/>
      </c>
      <c r="K25" s="24" t="str">
        <f t="shared" si="3"/>
        <v/>
      </c>
      <c r="L25" s="24" t="str">
        <f t="shared" si="4"/>
        <v/>
      </c>
      <c r="M25" s="24"/>
      <c r="N25" s="24"/>
    </row>
    <row r="26" spans="1:14">
      <c r="A26" s="24"/>
      <c r="B26" s="24"/>
      <c r="C26" s="43"/>
      <c r="D26" s="43"/>
      <c r="E26" s="55"/>
      <c r="F26" s="43"/>
      <c r="G26" s="55" t="str">
        <f t="shared" si="0"/>
        <v/>
      </c>
      <c r="H26" s="43" t="str">
        <f t="shared" si="1"/>
        <v/>
      </c>
      <c r="I26" s="43"/>
      <c r="J26" s="24" t="str">
        <f t="shared" ca="1" si="2"/>
        <v/>
      </c>
      <c r="K26" s="24" t="str">
        <f t="shared" si="3"/>
        <v/>
      </c>
      <c r="L26" s="24" t="str">
        <f t="shared" si="4"/>
        <v/>
      </c>
      <c r="M26" s="24"/>
      <c r="N26" s="24"/>
    </row>
    <row r="27" spans="1:14">
      <c r="A27" s="24"/>
      <c r="B27" s="24"/>
      <c r="C27" s="43"/>
      <c r="D27" s="43"/>
      <c r="E27" s="51"/>
      <c r="F27" s="43"/>
      <c r="G27" s="55" t="str">
        <f t="shared" si="0"/>
        <v/>
      </c>
      <c r="H27" s="43" t="str">
        <f t="shared" si="1"/>
        <v/>
      </c>
      <c r="I27" s="43"/>
      <c r="J27" s="24" t="str">
        <f t="shared" ca="1" si="2"/>
        <v/>
      </c>
      <c r="K27" s="24" t="str">
        <f t="shared" si="3"/>
        <v/>
      </c>
      <c r="L27" s="24" t="str">
        <f t="shared" si="4"/>
        <v/>
      </c>
      <c r="M27" s="24"/>
      <c r="N27" s="24"/>
    </row>
    <row r="28" spans="1:14">
      <c r="A28" s="24"/>
      <c r="B28" s="24"/>
      <c r="C28" s="43"/>
      <c r="D28" s="43"/>
      <c r="E28" s="51"/>
      <c r="F28" s="43"/>
      <c r="G28" s="51" t="str">
        <f t="shared" si="0"/>
        <v/>
      </c>
      <c r="H28" s="43" t="str">
        <f t="shared" si="1"/>
        <v/>
      </c>
      <c r="I28" s="43"/>
      <c r="J28" s="24" t="str">
        <f t="shared" ca="1" si="2"/>
        <v/>
      </c>
      <c r="K28" s="24" t="str">
        <f t="shared" si="3"/>
        <v/>
      </c>
      <c r="L28" s="24" t="str">
        <f t="shared" si="4"/>
        <v/>
      </c>
      <c r="M28" s="24"/>
      <c r="N28" s="24"/>
    </row>
    <row r="29" spans="1:14">
      <c r="A29" s="24"/>
      <c r="B29" s="24"/>
      <c r="C29" s="43"/>
      <c r="D29" s="43"/>
      <c r="E29" s="51"/>
      <c r="F29" s="43"/>
      <c r="G29" s="51" t="str">
        <f t="shared" si="0"/>
        <v/>
      </c>
      <c r="H29" s="43" t="str">
        <f t="shared" si="1"/>
        <v/>
      </c>
      <c r="I29" s="43"/>
      <c r="J29" s="24" t="str">
        <f t="shared" ca="1" si="2"/>
        <v/>
      </c>
      <c r="K29" s="24" t="str">
        <f t="shared" si="3"/>
        <v/>
      </c>
      <c r="L29" s="24" t="str">
        <f t="shared" si="4"/>
        <v/>
      </c>
      <c r="M29" s="24"/>
      <c r="N29" s="24"/>
    </row>
    <row r="30" spans="1:14">
      <c r="A30" s="24"/>
      <c r="B30" s="24"/>
      <c r="C30" s="43"/>
      <c r="D30" s="43"/>
      <c r="E30" s="51"/>
      <c r="F30" s="43"/>
      <c r="G30" s="51" t="str">
        <f t="shared" si="0"/>
        <v/>
      </c>
      <c r="H30" s="43" t="str">
        <f t="shared" si="1"/>
        <v/>
      </c>
      <c r="I30" s="43"/>
      <c r="J30" s="24" t="str">
        <f t="shared" ca="1" si="2"/>
        <v/>
      </c>
      <c r="K30" s="24" t="str">
        <f t="shared" si="3"/>
        <v/>
      </c>
      <c r="L30" s="24" t="str">
        <f t="shared" si="4"/>
        <v/>
      </c>
      <c r="M30" s="24"/>
      <c r="N30" s="24"/>
    </row>
    <row r="31" spans="1:14">
      <c r="A31" s="24"/>
      <c r="B31" s="24"/>
      <c r="C31" s="43"/>
      <c r="D31" s="43"/>
      <c r="E31" s="51"/>
      <c r="F31" s="43"/>
      <c r="G31" s="51" t="str">
        <f t="shared" si="0"/>
        <v/>
      </c>
      <c r="H31" s="43" t="str">
        <f t="shared" si="1"/>
        <v/>
      </c>
      <c r="I31" s="43"/>
      <c r="J31" s="24" t="str">
        <f t="shared" ca="1" si="2"/>
        <v/>
      </c>
      <c r="K31" s="24" t="str">
        <f t="shared" si="3"/>
        <v/>
      </c>
      <c r="L31" s="24" t="str">
        <f t="shared" si="4"/>
        <v/>
      </c>
      <c r="M31" s="24"/>
      <c r="N31" s="24"/>
    </row>
    <row r="32" spans="1:14">
      <c r="A32" s="24"/>
      <c r="B32" s="24"/>
      <c r="C32" s="43"/>
      <c r="D32" s="43"/>
      <c r="E32" s="51"/>
      <c r="F32" s="43"/>
      <c r="G32" s="51" t="str">
        <f t="shared" si="0"/>
        <v/>
      </c>
      <c r="H32" s="43" t="str">
        <f t="shared" si="1"/>
        <v/>
      </c>
      <c r="I32" s="43"/>
      <c r="J32" s="24" t="str">
        <f t="shared" ca="1" si="2"/>
        <v/>
      </c>
      <c r="K32" s="24" t="str">
        <f t="shared" si="3"/>
        <v/>
      </c>
      <c r="L32" s="24" t="str">
        <f t="shared" si="4"/>
        <v/>
      </c>
      <c r="M32" s="24"/>
      <c r="N32" s="24"/>
    </row>
  </sheetData>
  <mergeCells count="1">
    <mergeCell ref="A1:N1"/>
  </mergeCells>
  <conditionalFormatting sqref="L4:L32">
    <cfRule type="expression" dxfId="5" priority="1">
      <formula>$L4="Overdue"</formula>
    </cfRule>
    <cfRule type="expression" dxfId="4" priority="2">
      <formula>$L4="Due Soon"</formula>
    </cfRule>
    <cfRule type="expression" dxfId="3" priority="3">
      <formula>$L4="Scheduled"</formula>
    </cfRule>
  </conditionalFormatting>
  <pageMargins left="0.7" right="0.7" top="0.75" bottom="0.75" header="0.3" footer="0.3"/>
  <pageSetup paperSize="9" scale="64" orientation="landscape" horizontalDpi="30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600-000000000000}">
          <x14:formula1>
            <xm:f>'Vehicle Master'!$A$4:$A$200</xm:f>
          </x14:formula1>
          <xm:sqref>A4:A32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3"/>
  <sheetViews>
    <sheetView workbookViewId="0">
      <selection activeCell="B11" sqref="B11"/>
    </sheetView>
  </sheetViews>
  <sheetFormatPr defaultRowHeight="13.8"/>
  <cols>
    <col min="1" max="1" width="16" customWidth="1"/>
    <col min="2" max="2" width="14" customWidth="1"/>
    <col min="3" max="3" width="16" customWidth="1"/>
    <col min="4" max="4" width="14" customWidth="1"/>
    <col min="5" max="5" width="16" customWidth="1"/>
    <col min="6" max="6" width="14" customWidth="1"/>
    <col min="7" max="7" width="18" customWidth="1"/>
    <col min="8" max="8" width="14" customWidth="1"/>
  </cols>
  <sheetData>
    <row r="1" spans="1:8" ht="21">
      <c r="A1" s="10" t="s">
        <v>186</v>
      </c>
      <c r="B1" s="10"/>
      <c r="C1" s="10"/>
      <c r="D1" s="10"/>
      <c r="E1" s="10"/>
      <c r="F1" s="10"/>
      <c r="G1" s="10"/>
      <c r="H1" s="10"/>
    </row>
    <row r="3" spans="1:8">
      <c r="A3" s="12" t="s">
        <v>187</v>
      </c>
      <c r="B3" s="12"/>
      <c r="C3" s="12" t="s">
        <v>188</v>
      </c>
      <c r="D3" s="12"/>
      <c r="E3" s="12" t="s">
        <v>189</v>
      </c>
      <c r="F3" s="12"/>
      <c r="G3" s="12" t="s">
        <v>190</v>
      </c>
      <c r="H3" s="12"/>
    </row>
    <row r="4" spans="1:8">
      <c r="A4" s="13">
        <f>COUNTIF('Vehicle Master'!K4:K200,"Active")</f>
        <v>4</v>
      </c>
      <c r="B4" s="13"/>
      <c r="C4" s="14">
        <f>SUM('Fleet Register'!O4:O32)</f>
        <v>1032</v>
      </c>
      <c r="D4" s="14"/>
      <c r="E4" s="13">
        <f ca="1">COUNTIF('Fleet Register'!R4:R32,"Overdue")+COUNTIF('Preventive Tracker'!L4:L32,"Overdue")</f>
        <v>2</v>
      </c>
      <c r="F4" s="13"/>
      <c r="G4" s="13">
        <f ca="1">COUNTIF('Fleet Register'!R4:R32,"Due Soon")+COUNTIF('Preventive Tracker'!L4:L32,"Due Soon")</f>
        <v>4</v>
      </c>
      <c r="H4" s="13"/>
    </row>
    <row r="5" spans="1:8">
      <c r="A5" s="13"/>
      <c r="B5" s="13"/>
      <c r="C5" s="14"/>
      <c r="D5" s="14"/>
      <c r="E5" s="13"/>
      <c r="F5" s="13"/>
      <c r="G5" s="13"/>
      <c r="H5" s="13"/>
    </row>
    <row r="7" spans="1:8">
      <c r="A7" s="11" t="s">
        <v>191</v>
      </c>
      <c r="B7" s="11"/>
      <c r="C7" s="11"/>
      <c r="D7" s="11" t="s">
        <v>192</v>
      </c>
      <c r="E7" s="2"/>
      <c r="F7" s="2"/>
      <c r="G7" s="2"/>
      <c r="H7" s="2"/>
    </row>
    <row r="8" spans="1:8">
      <c r="A8" s="1" t="s">
        <v>134</v>
      </c>
      <c r="B8" s="1" t="s">
        <v>193</v>
      </c>
      <c r="D8" s="1" t="s">
        <v>72</v>
      </c>
      <c r="E8" s="1" t="s">
        <v>116</v>
      </c>
    </row>
    <row r="9" spans="1:8">
      <c r="A9" t="s">
        <v>13</v>
      </c>
      <c r="B9">
        <f ca="1">COUNTIF('Fleet Register'!R4:R32,"Overdue")+COUNTIF('Preventive Tracker'!L4:L32,"Overdue")</f>
        <v>2</v>
      </c>
      <c r="D9" t="s">
        <v>83</v>
      </c>
      <c r="E9" s="5">
        <f>SUMIF('Fleet Register'!A4:A32,D9,'Fleet Register'!O4:O32)</f>
        <v>131.25</v>
      </c>
    </row>
    <row r="10" spans="1:8">
      <c r="A10" t="s">
        <v>9</v>
      </c>
      <c r="B10">
        <f ca="1">COUNTIF('Fleet Register'!R4:R32,"Due Soon")+COUNTIF('Preventive Tracker'!L4:L32,"Due Soon")</f>
        <v>4</v>
      </c>
      <c r="D10" t="s">
        <v>89</v>
      </c>
      <c r="E10" s="5">
        <f>SUMIF('Fleet Register'!A4:A32,D10,'Fleet Register'!O4:O32)</f>
        <v>89.25</v>
      </c>
    </row>
    <row r="11" spans="1:8">
      <c r="A11" t="s">
        <v>5</v>
      </c>
      <c r="B11">
        <f ca="1">COUNTIF('Fleet Register'!R4:R32,"Scheduled")+COUNTIF('Preventive Tracker'!L4:L32,"Scheduled")</f>
        <v>3</v>
      </c>
      <c r="D11" t="s">
        <v>94</v>
      </c>
      <c r="E11" s="5">
        <f>SUMIF('Fleet Register'!A4:A32,D11,'Fleet Register'!O4:O32)</f>
        <v>430</v>
      </c>
    </row>
    <row r="12" spans="1:8">
      <c r="D12" t="s">
        <v>99</v>
      </c>
      <c r="E12" s="5">
        <f>SUMIF('Fleet Register'!A4:A32,D12,'Fleet Register'!O4:O32)</f>
        <v>381.5</v>
      </c>
    </row>
    <row r="13" spans="1:8">
      <c r="D13" t="s">
        <v>27</v>
      </c>
      <c r="E13" s="5">
        <f>SUM('Fleet Register'!O4:O32)-SUM(E9:E12)</f>
        <v>0</v>
      </c>
    </row>
  </sheetData>
  <mergeCells count="10">
    <mergeCell ref="A4:B5"/>
    <mergeCell ref="C4:D5"/>
    <mergeCell ref="E4:F5"/>
    <mergeCell ref="G4:H5"/>
    <mergeCell ref="A7:D7"/>
    <mergeCell ref="A1:H1"/>
    <mergeCell ref="A3:B3"/>
    <mergeCell ref="C3:D3"/>
    <mergeCell ref="E3:F3"/>
    <mergeCell ref="G3:H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workbookViewId="0">
      <selection activeCell="C11" sqref="C11"/>
    </sheetView>
  </sheetViews>
  <sheetFormatPr defaultRowHeight="13.8"/>
  <cols>
    <col min="1" max="1" width="17.8984375" customWidth="1"/>
    <col min="2" max="2" width="20" customWidth="1"/>
    <col min="3" max="3" width="14" customWidth="1"/>
    <col min="4" max="4" width="30" customWidth="1"/>
    <col min="5" max="5" width="20" customWidth="1"/>
    <col min="6" max="7" width="14" customWidth="1"/>
    <col min="8" max="8" width="28" customWidth="1"/>
  </cols>
  <sheetData>
    <row r="1" spans="1:8" ht="21">
      <c r="A1" s="46" t="s">
        <v>194</v>
      </c>
      <c r="B1" s="46"/>
      <c r="C1" s="46"/>
      <c r="D1" s="46"/>
      <c r="E1" s="46"/>
      <c r="F1" s="46"/>
      <c r="G1" s="46"/>
      <c r="H1" s="46"/>
    </row>
    <row r="2" spans="1:8">
      <c r="A2" s="24"/>
      <c r="B2" s="24"/>
      <c r="C2" s="24"/>
      <c r="D2" s="24"/>
      <c r="E2" s="24"/>
      <c r="F2" s="24"/>
      <c r="G2" s="24"/>
      <c r="H2" s="24"/>
    </row>
    <row r="3" spans="1:8">
      <c r="A3" s="47" t="s">
        <v>195</v>
      </c>
      <c r="B3" s="24" t="s">
        <v>83</v>
      </c>
      <c r="C3" s="24"/>
      <c r="D3" s="24"/>
      <c r="E3" s="24"/>
      <c r="F3" s="24"/>
      <c r="G3" s="24"/>
      <c r="H3" s="24"/>
    </row>
    <row r="4" spans="1:8">
      <c r="A4" s="47" t="s">
        <v>196</v>
      </c>
      <c r="B4" s="42">
        <v>46023</v>
      </c>
      <c r="C4" s="24"/>
      <c r="D4" s="24"/>
      <c r="E4" s="24"/>
      <c r="F4" s="24"/>
      <c r="G4" s="24"/>
      <c r="H4" s="24"/>
    </row>
    <row r="5" spans="1:8">
      <c r="A5" s="47" t="s">
        <v>197</v>
      </c>
      <c r="B5" s="42">
        <v>46387</v>
      </c>
      <c r="C5" s="24"/>
      <c r="D5" s="24"/>
      <c r="E5" s="24"/>
      <c r="F5" s="24"/>
      <c r="G5" s="24"/>
      <c r="H5" s="24"/>
    </row>
    <row r="6" spans="1:8">
      <c r="A6" s="47" t="s">
        <v>198</v>
      </c>
      <c r="B6" s="42">
        <v>46218</v>
      </c>
      <c r="C6" s="24"/>
      <c r="D6" s="24"/>
      <c r="E6" s="24"/>
      <c r="F6" s="24"/>
      <c r="G6" s="24"/>
      <c r="H6" s="24"/>
    </row>
    <row r="7" spans="1:8">
      <c r="A7" s="24"/>
      <c r="B7" s="24"/>
      <c r="C7" s="24"/>
      <c r="D7" s="24"/>
      <c r="E7" s="24"/>
      <c r="F7" s="24"/>
      <c r="G7" s="24"/>
      <c r="H7" s="24"/>
    </row>
    <row r="8" spans="1:8">
      <c r="A8" s="23" t="s">
        <v>105</v>
      </c>
      <c r="B8" s="23" t="s">
        <v>106</v>
      </c>
      <c r="C8" s="23" t="s">
        <v>199</v>
      </c>
      <c r="D8" s="23" t="s">
        <v>110</v>
      </c>
      <c r="E8" s="23" t="s">
        <v>131</v>
      </c>
      <c r="F8" s="23" t="s">
        <v>132</v>
      </c>
      <c r="G8" s="23" t="s">
        <v>116</v>
      </c>
      <c r="H8" s="23" t="s">
        <v>119</v>
      </c>
    </row>
    <row r="9" spans="1:8">
      <c r="A9" s="42">
        <v>46183</v>
      </c>
      <c r="B9" s="24" t="s">
        <v>8</v>
      </c>
      <c r="C9" s="24">
        <v>47200</v>
      </c>
      <c r="D9" s="24" t="s">
        <v>120</v>
      </c>
      <c r="E9" s="24" t="s">
        <v>135</v>
      </c>
      <c r="F9" s="24" t="s">
        <v>136</v>
      </c>
      <c r="G9" s="44">
        <v>131.25</v>
      </c>
      <c r="H9" s="24" t="s">
        <v>122</v>
      </c>
    </row>
    <row r="10" spans="1:8">
      <c r="A10" s="42">
        <v>46208</v>
      </c>
      <c r="B10" s="24" t="s">
        <v>12</v>
      </c>
      <c r="C10" s="24">
        <v>46810</v>
      </c>
      <c r="D10" s="24" t="s">
        <v>123</v>
      </c>
      <c r="E10" s="24" t="s">
        <v>135</v>
      </c>
      <c r="F10" s="24" t="s">
        <v>200</v>
      </c>
      <c r="G10" s="44">
        <v>35</v>
      </c>
      <c r="H10" s="24" t="s">
        <v>125</v>
      </c>
    </row>
    <row r="11" spans="1:8">
      <c r="A11" s="42">
        <v>46215</v>
      </c>
      <c r="B11" s="24" t="s">
        <v>4</v>
      </c>
      <c r="C11" s="24">
        <v>47200</v>
      </c>
      <c r="D11" s="24" t="s">
        <v>126</v>
      </c>
      <c r="E11" s="24" t="s">
        <v>135</v>
      </c>
      <c r="F11" s="24" t="s">
        <v>201</v>
      </c>
      <c r="G11" s="44">
        <v>46.15</v>
      </c>
      <c r="H11" s="24" t="s">
        <v>128</v>
      </c>
    </row>
    <row r="12" spans="1:8">
      <c r="A12" s="42"/>
      <c r="B12" s="24"/>
      <c r="C12" s="24"/>
      <c r="D12" s="24"/>
      <c r="E12" s="24"/>
      <c r="F12" s="24"/>
      <c r="G12" s="44"/>
      <c r="H12" s="24"/>
    </row>
    <row r="13" spans="1:8">
      <c r="A13" s="48" t="s">
        <v>202</v>
      </c>
      <c r="B13" s="49"/>
      <c r="C13" s="49"/>
      <c r="D13" s="49"/>
      <c r="E13" s="49"/>
      <c r="F13" s="49"/>
      <c r="G13" s="44"/>
      <c r="H13" s="24"/>
    </row>
    <row r="14" spans="1:8">
      <c r="A14" s="50" t="s">
        <v>203</v>
      </c>
      <c r="B14" s="24">
        <f>COUNTA(A9:A30)</f>
        <v>7</v>
      </c>
      <c r="C14" s="24"/>
      <c r="D14" s="24"/>
      <c r="E14" s="24"/>
      <c r="F14" s="24"/>
      <c r="G14" s="44"/>
      <c r="H14" s="24"/>
    </row>
    <row r="15" spans="1:8">
      <c r="A15" s="50" t="s">
        <v>116</v>
      </c>
      <c r="B15" s="44">
        <f>SUM(G9:G30)</f>
        <v>212.4</v>
      </c>
      <c r="C15" s="24"/>
      <c r="D15" s="24"/>
      <c r="E15" s="24"/>
      <c r="F15" s="24"/>
      <c r="G15" s="44"/>
      <c r="H15" s="24"/>
    </row>
    <row r="16" spans="1:8">
      <c r="A16" s="50" t="s">
        <v>204</v>
      </c>
      <c r="B16" s="24">
        <f>MAX(C9:C30)</f>
        <v>47200</v>
      </c>
      <c r="C16" s="24"/>
      <c r="D16" s="24"/>
      <c r="E16" s="24"/>
      <c r="F16" s="24"/>
      <c r="G16" s="44"/>
      <c r="H16" s="24"/>
    </row>
    <row r="17" spans="1:7">
      <c r="A17" s="3"/>
      <c r="G17" s="5"/>
    </row>
    <row r="18" spans="1:7">
      <c r="A18" s="3"/>
      <c r="G18" s="5"/>
    </row>
    <row r="19" spans="1:7">
      <c r="A19" s="3"/>
      <c r="G19" s="5"/>
    </row>
    <row r="20" spans="1:7">
      <c r="A20" s="3"/>
      <c r="G20" s="5"/>
    </row>
    <row r="21" spans="1:7">
      <c r="A21" s="3"/>
      <c r="G21" s="5"/>
    </row>
    <row r="22" spans="1:7">
      <c r="A22" s="3"/>
      <c r="G22" s="5"/>
    </row>
    <row r="23" spans="1:7">
      <c r="A23" s="3"/>
      <c r="G23" s="5"/>
    </row>
    <row r="24" spans="1:7">
      <c r="A24" s="3"/>
      <c r="G24" s="5"/>
    </row>
    <row r="25" spans="1:7">
      <c r="A25" s="3"/>
      <c r="G25" s="5"/>
    </row>
    <row r="26" spans="1:7">
      <c r="A26" s="3"/>
      <c r="G26" s="5"/>
    </row>
    <row r="27" spans="1:7">
      <c r="A27" s="3"/>
      <c r="G27" s="5"/>
    </row>
    <row r="28" spans="1:7">
      <c r="A28" s="3"/>
      <c r="G28" s="5"/>
    </row>
    <row r="29" spans="1:7">
      <c r="A29" s="3"/>
      <c r="G29" s="5"/>
    </row>
    <row r="30" spans="1:7">
      <c r="A30" s="3"/>
      <c r="G30" s="5"/>
    </row>
  </sheetData>
  <mergeCells count="2">
    <mergeCell ref="A1:H1"/>
    <mergeCell ref="A13:F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800-000000000000}">
          <x14:formula1>
            <xm:f>'Vehicle Master'!$A$4:$A$200</xm:f>
          </x14:formula1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Lists</vt:lpstr>
      <vt:lpstr>Instructions</vt:lpstr>
      <vt:lpstr>Vehicle Master</vt:lpstr>
      <vt:lpstr>Single Vehicle Log</vt:lpstr>
      <vt:lpstr>Fleet Register</vt:lpstr>
      <vt:lpstr>Repair Costs</vt:lpstr>
      <vt:lpstr>Preventive Tracker</vt:lpstr>
      <vt:lpstr>Dashboard</vt:lpstr>
      <vt:lpstr>Printable Report</vt:lpstr>
      <vt:lpstr>Try Kladana for Free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</dc:creator>
  <cp:lastModifiedBy>Anastasia</cp:lastModifiedBy>
  <cp:lastPrinted>2026-07-21T07:55:15Z</cp:lastPrinted>
  <dcterms:created xsi:type="dcterms:W3CDTF">2026-07-15T10:16:09Z</dcterms:created>
  <dcterms:modified xsi:type="dcterms:W3CDTF">2026-07-21T07:58:19Z</dcterms:modified>
</cp:coreProperties>
</file>